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19440" windowHeight="15600" tabRatio="596" activeTab="1"/>
  </bookViews>
  <sheets>
    <sheet name="Shapka" sheetId="1" r:id="rId1"/>
    <sheet name="Plan" sheetId="84" r:id="rId2"/>
    <sheet name="INSTRUKCIYA" sheetId="86" r:id="rId3"/>
  </sheets>
  <definedNames>
    <definedName name="_xlnm._FilterDatabase" localSheetId="1" hidden="1">Plan!$A$19:$IE$97</definedName>
    <definedName name="_xlnm.Print_Area" localSheetId="1">Plan!$A$10:$IE$88</definedName>
    <definedName name="_xlnm.Print_Area" localSheetId="0">Shapka!$A$1:$BA$41</definedName>
  </definedNames>
  <calcPr calcId="152511"/>
</workbook>
</file>

<file path=xl/calcChain.xml><?xml version="1.0" encoding="utf-8"?>
<calcChain xmlns="http://schemas.openxmlformats.org/spreadsheetml/2006/main">
  <c r="Y57" i="84" l="1"/>
  <c r="Y81" i="84"/>
  <c r="DF43" i="84" l="1"/>
  <c r="DE43" i="84"/>
  <c r="DD43" i="84"/>
  <c r="EN47" i="84"/>
  <c r="EM47" i="84"/>
  <c r="EL47" i="84"/>
  <c r="EN46" i="84"/>
  <c r="EM46" i="84"/>
  <c r="EL46" i="84"/>
  <c r="EN42" i="84"/>
  <c r="EM42" i="84"/>
  <c r="EL42" i="84"/>
  <c r="DW42" i="84"/>
  <c r="DV42" i="84"/>
  <c r="DU42" i="84"/>
  <c r="U39" i="1"/>
  <c r="R39" i="1"/>
  <c r="K39" i="1"/>
  <c r="H39" i="1"/>
  <c r="E39" i="1"/>
  <c r="W37" i="1"/>
  <c r="W36" i="1"/>
  <c r="W35" i="1"/>
  <c r="W39" i="1" l="1"/>
  <c r="EY83" i="84"/>
  <c r="EZ83" i="84"/>
  <c r="AA48" i="84" l="1"/>
  <c r="AA49" i="84"/>
  <c r="AC46" i="84"/>
  <c r="AD46" i="84"/>
  <c r="AE46" i="84"/>
  <c r="AC47" i="84"/>
  <c r="AD47" i="84"/>
  <c r="AE47" i="84"/>
  <c r="AC42" i="84"/>
  <c r="AD42" i="84"/>
  <c r="AE42" i="84"/>
  <c r="AC43" i="84"/>
  <c r="AD43" i="84"/>
  <c r="AE43" i="84"/>
  <c r="EG42" i="84"/>
  <c r="EG43" i="84"/>
  <c r="DP42" i="84"/>
  <c r="DP43" i="84"/>
  <c r="EX46" i="84"/>
  <c r="EX47" i="84"/>
  <c r="AA40" i="84"/>
  <c r="AA41" i="84"/>
  <c r="AA42" i="84"/>
  <c r="AA43" i="84"/>
  <c r="AA44" i="84"/>
  <c r="AA45" i="84"/>
  <c r="AA46" i="84"/>
  <c r="AA47" i="84"/>
  <c r="AA39" i="84"/>
  <c r="AB42" i="84" l="1"/>
  <c r="AF42" i="84" s="1"/>
  <c r="AB47" i="84"/>
  <c r="AF47" i="84" s="1"/>
  <c r="AB46" i="84"/>
  <c r="AF46" i="84" s="1"/>
  <c r="AB43" i="84"/>
  <c r="AF43" i="84" s="1"/>
  <c r="ID48" i="84"/>
  <c r="IC48" i="84"/>
  <c r="IB48" i="84"/>
  <c r="IA48" i="84"/>
  <c r="HZ48" i="84"/>
  <c r="HY48" i="84"/>
  <c r="HX48" i="84"/>
  <c r="HW48" i="84"/>
  <c r="HU48" i="84"/>
  <c r="HT48" i="84"/>
  <c r="HS48" i="84"/>
  <c r="HN48" i="84"/>
  <c r="HM48" i="84"/>
  <c r="HL48" i="84"/>
  <c r="HK48" i="84"/>
  <c r="HJ48" i="84"/>
  <c r="HI48" i="84"/>
  <c r="HH48" i="84"/>
  <c r="HG48" i="84"/>
  <c r="HF48" i="84"/>
  <c r="HD48" i="84"/>
  <c r="HC48" i="84"/>
  <c r="HB48" i="84"/>
  <c r="GW48" i="84"/>
  <c r="GV48" i="84"/>
  <c r="GU48" i="84"/>
  <c r="GT48" i="84"/>
  <c r="GS48" i="84"/>
  <c r="GR48" i="84"/>
  <c r="GQ48" i="84"/>
  <c r="GP48" i="84"/>
  <c r="GO48" i="84"/>
  <c r="GM48" i="84"/>
  <c r="GL48" i="84"/>
  <c r="GK48" i="84"/>
  <c r="GF48" i="84"/>
  <c r="GE48" i="84"/>
  <c r="GD48" i="84"/>
  <c r="GC48" i="84"/>
  <c r="GB48" i="84"/>
  <c r="GA48" i="84"/>
  <c r="FZ48" i="84"/>
  <c r="FY48" i="84"/>
  <c r="FX48" i="84"/>
  <c r="FV48" i="84"/>
  <c r="FU48" i="84"/>
  <c r="FT48" i="84"/>
  <c r="FO48" i="84"/>
  <c r="FN48" i="84"/>
  <c r="FM48" i="84"/>
  <c r="FL48" i="84"/>
  <c r="FK48" i="84"/>
  <c r="FJ48" i="84"/>
  <c r="FI48" i="84"/>
  <c r="FH48" i="84"/>
  <c r="FG48" i="84"/>
  <c r="FE48" i="84"/>
  <c r="FD48" i="84"/>
  <c r="FC48" i="84"/>
  <c r="EX48" i="84"/>
  <c r="EN48" i="84"/>
  <c r="EM48" i="84"/>
  <c r="EL48" i="84"/>
  <c r="EG48" i="84"/>
  <c r="DW48" i="84"/>
  <c r="DV48" i="84"/>
  <c r="DU48" i="84"/>
  <c r="DP48" i="84"/>
  <c r="DF48" i="84"/>
  <c r="DE48" i="84"/>
  <c r="DD48" i="84"/>
  <c r="CY48" i="84"/>
  <c r="CO48" i="84"/>
  <c r="CN48" i="84"/>
  <c r="CM48" i="84"/>
  <c r="CH48" i="84"/>
  <c r="BX48" i="84"/>
  <c r="BW48" i="84"/>
  <c r="BV48" i="84"/>
  <c r="BQ48" i="84"/>
  <c r="BG48" i="84"/>
  <c r="BF48" i="84"/>
  <c r="BE48" i="84"/>
  <c r="AZ48" i="84"/>
  <c r="AI48" i="84"/>
  <c r="AE48" i="84"/>
  <c r="AD48" i="84"/>
  <c r="AC48" i="84"/>
  <c r="FE39" i="84"/>
  <c r="FD39" i="84"/>
  <c r="FC39" i="84"/>
  <c r="EX39" i="84"/>
  <c r="EN39" i="84"/>
  <c r="EM39" i="84"/>
  <c r="EL39" i="84"/>
  <c r="EG39" i="84"/>
  <c r="DW39" i="84"/>
  <c r="DV39" i="84"/>
  <c r="DU39" i="84"/>
  <c r="DP39" i="84"/>
  <c r="DF39" i="84"/>
  <c r="DE39" i="84"/>
  <c r="DD39" i="84"/>
  <c r="CY39" i="84"/>
  <c r="CO39" i="84"/>
  <c r="CN39" i="84"/>
  <c r="CM39" i="84"/>
  <c r="CH39" i="84"/>
  <c r="BX39" i="84"/>
  <c r="BW39" i="84"/>
  <c r="BV39" i="84"/>
  <c r="BQ39" i="84"/>
  <c r="BG39" i="84"/>
  <c r="BF39" i="84"/>
  <c r="BE39" i="84"/>
  <c r="AZ39" i="84"/>
  <c r="AI39" i="84"/>
  <c r="AE39" i="84"/>
  <c r="AD39" i="84"/>
  <c r="AC39" i="84"/>
  <c r="AB48" i="84" l="1"/>
  <c r="AB39" i="84"/>
  <c r="ID31" i="84"/>
  <c r="IC31" i="84"/>
  <c r="IB31" i="84"/>
  <c r="IA31" i="84"/>
  <c r="HZ31" i="84"/>
  <c r="HY31" i="84"/>
  <c r="HX31" i="84"/>
  <c r="HW31" i="84"/>
  <c r="HU31" i="84"/>
  <c r="HT31" i="84"/>
  <c r="HS31" i="84"/>
  <c r="HN31" i="84"/>
  <c r="HM31" i="84"/>
  <c r="HL31" i="84"/>
  <c r="HK31" i="84"/>
  <c r="HJ31" i="84"/>
  <c r="HI31" i="84"/>
  <c r="HH31" i="84"/>
  <c r="HG31" i="84"/>
  <c r="HF31" i="84"/>
  <c r="HD31" i="84"/>
  <c r="HC31" i="84"/>
  <c r="HB31" i="84"/>
  <c r="GW31" i="84"/>
  <c r="GV31" i="84"/>
  <c r="GU31" i="84"/>
  <c r="GT31" i="84"/>
  <c r="GS31" i="84"/>
  <c r="GR31" i="84"/>
  <c r="GQ31" i="84"/>
  <c r="GP31" i="84"/>
  <c r="GO31" i="84"/>
  <c r="GM31" i="84"/>
  <c r="GL31" i="84"/>
  <c r="GK31" i="84"/>
  <c r="GF31" i="84"/>
  <c r="GE31" i="84"/>
  <c r="GD31" i="84"/>
  <c r="GC31" i="84"/>
  <c r="GB31" i="84"/>
  <c r="GA31" i="84"/>
  <c r="FZ31" i="84"/>
  <c r="FY31" i="84"/>
  <c r="FX31" i="84"/>
  <c r="FV31" i="84"/>
  <c r="FU31" i="84"/>
  <c r="FT31" i="84"/>
  <c r="FO31" i="84"/>
  <c r="FN31" i="84"/>
  <c r="FM31" i="84"/>
  <c r="FL31" i="84"/>
  <c r="FK31" i="84"/>
  <c r="FJ31" i="84"/>
  <c r="FI31" i="84"/>
  <c r="FH31" i="84"/>
  <c r="FG31" i="84"/>
  <c r="FE31" i="84"/>
  <c r="FD31" i="84"/>
  <c r="FC31" i="84"/>
  <c r="EX31" i="84"/>
  <c r="EN31" i="84"/>
  <c r="EM31" i="84"/>
  <c r="EL31" i="84"/>
  <c r="EG31" i="84"/>
  <c r="DW31" i="84"/>
  <c r="DV31" i="84"/>
  <c r="DU31" i="84"/>
  <c r="DP31" i="84"/>
  <c r="DF31" i="84"/>
  <c r="DE31" i="84"/>
  <c r="DD31" i="84"/>
  <c r="CY31" i="84"/>
  <c r="CO31" i="84"/>
  <c r="CN31" i="84"/>
  <c r="CM31" i="84"/>
  <c r="CH31" i="84"/>
  <c r="BX31" i="84"/>
  <c r="BW31" i="84"/>
  <c r="BV31" i="84"/>
  <c r="BQ31" i="84"/>
  <c r="BG31" i="84"/>
  <c r="BF31" i="84"/>
  <c r="BE31" i="84"/>
  <c r="AZ31" i="84"/>
  <c r="AP31" i="84"/>
  <c r="AO31" i="84"/>
  <c r="AN31" i="84"/>
  <c r="AI31" i="84"/>
  <c r="AE31" i="84"/>
  <c r="AD31" i="84"/>
  <c r="AC31" i="84"/>
  <c r="AA31" i="84"/>
  <c r="ID33" i="84"/>
  <c r="IC33" i="84"/>
  <c r="IB33" i="84"/>
  <c r="IA33" i="84"/>
  <c r="HZ33" i="84"/>
  <c r="HY33" i="84"/>
  <c r="HX33" i="84"/>
  <c r="HW33" i="84"/>
  <c r="HU33" i="84"/>
  <c r="HT33" i="84"/>
  <c r="HS33" i="84"/>
  <c r="HN33" i="84"/>
  <c r="HM33" i="84"/>
  <c r="HL33" i="84"/>
  <c r="HK33" i="84"/>
  <c r="HJ33" i="84"/>
  <c r="HI33" i="84"/>
  <c r="HH33" i="84"/>
  <c r="HG33" i="84"/>
  <c r="HF33" i="84"/>
  <c r="HD33" i="84"/>
  <c r="HC33" i="84"/>
  <c r="HB33" i="84"/>
  <c r="GW33" i="84"/>
  <c r="GV33" i="84"/>
  <c r="GU33" i="84"/>
  <c r="GT33" i="84"/>
  <c r="GS33" i="84"/>
  <c r="GR33" i="84"/>
  <c r="GQ33" i="84"/>
  <c r="GP33" i="84"/>
  <c r="GO33" i="84"/>
  <c r="GM33" i="84"/>
  <c r="GL33" i="84"/>
  <c r="GK33" i="84"/>
  <c r="GF33" i="84"/>
  <c r="GE33" i="84"/>
  <c r="GD33" i="84"/>
  <c r="GC33" i="84"/>
  <c r="GB33" i="84"/>
  <c r="GA33" i="84"/>
  <c r="FZ33" i="84"/>
  <c r="FY33" i="84"/>
  <c r="FX33" i="84"/>
  <c r="FV33" i="84"/>
  <c r="FU33" i="84"/>
  <c r="FT33" i="84"/>
  <c r="FO33" i="84"/>
  <c r="FN33" i="84"/>
  <c r="FM33" i="84"/>
  <c r="FL33" i="84"/>
  <c r="FK33" i="84"/>
  <c r="FJ33" i="84"/>
  <c r="FI33" i="84"/>
  <c r="FH33" i="84"/>
  <c r="FG33" i="84"/>
  <c r="FE33" i="84"/>
  <c r="FD33" i="84"/>
  <c r="FC33" i="84"/>
  <c r="EX33" i="84"/>
  <c r="EN33" i="84"/>
  <c r="EM33" i="84"/>
  <c r="EL33" i="84"/>
  <c r="EG33" i="84"/>
  <c r="DW33" i="84"/>
  <c r="DV33" i="84"/>
  <c r="DU33" i="84"/>
  <c r="DP33" i="84"/>
  <c r="DF33" i="84"/>
  <c r="DE33" i="84"/>
  <c r="DD33" i="84"/>
  <c r="CY33" i="84"/>
  <c r="CO33" i="84"/>
  <c r="CN33" i="84"/>
  <c r="CM33" i="84"/>
  <c r="CH33" i="84"/>
  <c r="BX33" i="84"/>
  <c r="BW33" i="84"/>
  <c r="BV33" i="84"/>
  <c r="BQ33" i="84"/>
  <c r="BG33" i="84"/>
  <c r="BF33" i="84"/>
  <c r="BE33" i="84"/>
  <c r="AZ33" i="84"/>
  <c r="AI33" i="84"/>
  <c r="AE33" i="84"/>
  <c r="AD33" i="84"/>
  <c r="AC33" i="84"/>
  <c r="AA33" i="84"/>
  <c r="ID32" i="84"/>
  <c r="IC32" i="84"/>
  <c r="IB32" i="84"/>
  <c r="IA32" i="84"/>
  <c r="HZ32" i="84"/>
  <c r="HY32" i="84"/>
  <c r="HX32" i="84"/>
  <c r="HW32" i="84"/>
  <c r="HU32" i="84"/>
  <c r="HT32" i="84"/>
  <c r="HS32" i="84"/>
  <c r="HN32" i="84"/>
  <c r="HM32" i="84"/>
  <c r="HL32" i="84"/>
  <c r="HK32" i="84"/>
  <c r="HJ32" i="84"/>
  <c r="HI32" i="84"/>
  <c r="HH32" i="84"/>
  <c r="HG32" i="84"/>
  <c r="HF32" i="84"/>
  <c r="HD32" i="84"/>
  <c r="HC32" i="84"/>
  <c r="HB32" i="84"/>
  <c r="GW32" i="84"/>
  <c r="GV32" i="84"/>
  <c r="GU32" i="84"/>
  <c r="GT32" i="84"/>
  <c r="GS32" i="84"/>
  <c r="GR32" i="84"/>
  <c r="GQ32" i="84"/>
  <c r="GP32" i="84"/>
  <c r="GO32" i="84"/>
  <c r="GM32" i="84"/>
  <c r="GL32" i="84"/>
  <c r="GK32" i="84"/>
  <c r="GF32" i="84"/>
  <c r="GE32" i="84"/>
  <c r="GD32" i="84"/>
  <c r="GC32" i="84"/>
  <c r="GB32" i="84"/>
  <c r="GA32" i="84"/>
  <c r="FZ32" i="84"/>
  <c r="FY32" i="84"/>
  <c r="FX32" i="84"/>
  <c r="FV32" i="84"/>
  <c r="FU32" i="84"/>
  <c r="FT32" i="84"/>
  <c r="FO32" i="84"/>
  <c r="FN32" i="84"/>
  <c r="FM32" i="84"/>
  <c r="FL32" i="84"/>
  <c r="FK32" i="84"/>
  <c r="FJ32" i="84"/>
  <c r="FI32" i="84"/>
  <c r="FH32" i="84"/>
  <c r="FG32" i="84"/>
  <c r="FE32" i="84"/>
  <c r="FD32" i="84"/>
  <c r="FC32" i="84"/>
  <c r="EX32" i="84"/>
  <c r="EN32" i="84"/>
  <c r="EM32" i="84"/>
  <c r="EL32" i="84"/>
  <c r="EG32" i="84"/>
  <c r="DW32" i="84"/>
  <c r="DV32" i="84"/>
  <c r="DU32" i="84"/>
  <c r="DP32" i="84"/>
  <c r="DF32" i="84"/>
  <c r="DE32" i="84"/>
  <c r="DD32" i="84"/>
  <c r="CY32" i="84"/>
  <c r="CO32" i="84"/>
  <c r="CN32" i="84"/>
  <c r="CM32" i="84"/>
  <c r="CH32" i="84"/>
  <c r="BX32" i="84"/>
  <c r="BW32" i="84"/>
  <c r="BV32" i="84"/>
  <c r="BQ32" i="84"/>
  <c r="BG32" i="84"/>
  <c r="BF32" i="84"/>
  <c r="BE32" i="84"/>
  <c r="AZ32" i="84"/>
  <c r="AP32" i="84"/>
  <c r="AO32" i="84"/>
  <c r="AN32" i="84"/>
  <c r="AI32" i="84"/>
  <c r="AE32" i="84"/>
  <c r="AD32" i="84"/>
  <c r="AC32" i="84"/>
  <c r="AA32" i="84"/>
  <c r="ID30" i="84"/>
  <c r="IC30" i="84"/>
  <c r="IB30" i="84"/>
  <c r="IA30" i="84"/>
  <c r="HZ30" i="84"/>
  <c r="HY30" i="84"/>
  <c r="HX30" i="84"/>
  <c r="HW30" i="84"/>
  <c r="HU30" i="84"/>
  <c r="HT30" i="84"/>
  <c r="HS30" i="84"/>
  <c r="HN30" i="84"/>
  <c r="HM30" i="84"/>
  <c r="HL30" i="84"/>
  <c r="HK30" i="84"/>
  <c r="HJ30" i="84"/>
  <c r="HI30" i="84"/>
  <c r="HH30" i="84"/>
  <c r="HG30" i="84"/>
  <c r="HF30" i="84"/>
  <c r="HD30" i="84"/>
  <c r="HC30" i="84"/>
  <c r="HB30" i="84"/>
  <c r="GW30" i="84"/>
  <c r="GV30" i="84"/>
  <c r="GU30" i="84"/>
  <c r="GT30" i="84"/>
  <c r="GS30" i="84"/>
  <c r="GR30" i="84"/>
  <c r="GQ30" i="84"/>
  <c r="GP30" i="84"/>
  <c r="GO30" i="84"/>
  <c r="GM30" i="84"/>
  <c r="GL30" i="84"/>
  <c r="GK30" i="84"/>
  <c r="GF30" i="84"/>
  <c r="GE30" i="84"/>
  <c r="GD30" i="84"/>
  <c r="GC30" i="84"/>
  <c r="GB30" i="84"/>
  <c r="GA30" i="84"/>
  <c r="FZ30" i="84"/>
  <c r="FY30" i="84"/>
  <c r="FX30" i="84"/>
  <c r="FV30" i="84"/>
  <c r="FU30" i="84"/>
  <c r="FT30" i="84"/>
  <c r="FO30" i="84"/>
  <c r="FN30" i="84"/>
  <c r="FM30" i="84"/>
  <c r="FL30" i="84"/>
  <c r="FK30" i="84"/>
  <c r="FJ30" i="84"/>
  <c r="FI30" i="84"/>
  <c r="FH30" i="84"/>
  <c r="FG30" i="84"/>
  <c r="FE30" i="84"/>
  <c r="FD30" i="84"/>
  <c r="FC30" i="84"/>
  <c r="EX30" i="84"/>
  <c r="EG30" i="84"/>
  <c r="DP30" i="84"/>
  <c r="DF30" i="84"/>
  <c r="DE30" i="84"/>
  <c r="DD30" i="84"/>
  <c r="CY30" i="84"/>
  <c r="CO30" i="84"/>
  <c r="CN30" i="84"/>
  <c r="CM30" i="84"/>
  <c r="CH30" i="84"/>
  <c r="BX30" i="84"/>
  <c r="BW30" i="84"/>
  <c r="BV30" i="84"/>
  <c r="BQ30" i="84"/>
  <c r="BG30" i="84"/>
  <c r="BF30" i="84"/>
  <c r="BE30" i="84"/>
  <c r="AZ30" i="84"/>
  <c r="AP30" i="84"/>
  <c r="AO30" i="84"/>
  <c r="AN30" i="84"/>
  <c r="AI30" i="84"/>
  <c r="AE30" i="84"/>
  <c r="AD30" i="84"/>
  <c r="AC30" i="84"/>
  <c r="AA30" i="84"/>
  <c r="ID29" i="84"/>
  <c r="IC29" i="84"/>
  <c r="IB29" i="84"/>
  <c r="IA29" i="84"/>
  <c r="HZ29" i="84"/>
  <c r="HY29" i="84"/>
  <c r="HX29" i="84"/>
  <c r="HW29" i="84"/>
  <c r="HU29" i="84"/>
  <c r="HT29" i="84"/>
  <c r="HS29" i="84"/>
  <c r="HN29" i="84"/>
  <c r="HM29" i="84"/>
  <c r="HL29" i="84"/>
  <c r="HK29" i="84"/>
  <c r="HJ29" i="84"/>
  <c r="HI29" i="84"/>
  <c r="HH29" i="84"/>
  <c r="HG29" i="84"/>
  <c r="HF29" i="84"/>
  <c r="HD29" i="84"/>
  <c r="HC29" i="84"/>
  <c r="HB29" i="84"/>
  <c r="GW29" i="84"/>
  <c r="GV29" i="84"/>
  <c r="GU29" i="84"/>
  <c r="GT29" i="84"/>
  <c r="GS29" i="84"/>
  <c r="GR29" i="84"/>
  <c r="GQ29" i="84"/>
  <c r="GP29" i="84"/>
  <c r="GO29" i="84"/>
  <c r="GM29" i="84"/>
  <c r="GL29" i="84"/>
  <c r="GK29" i="84"/>
  <c r="GF29" i="84"/>
  <c r="GE29" i="84"/>
  <c r="GD29" i="84"/>
  <c r="GC29" i="84"/>
  <c r="GB29" i="84"/>
  <c r="GA29" i="84"/>
  <c r="FZ29" i="84"/>
  <c r="FY29" i="84"/>
  <c r="FX29" i="84"/>
  <c r="FV29" i="84"/>
  <c r="FU29" i="84"/>
  <c r="FT29" i="84"/>
  <c r="FO29" i="84"/>
  <c r="FN29" i="84"/>
  <c r="FM29" i="84"/>
  <c r="FL29" i="84"/>
  <c r="FK29" i="84"/>
  <c r="FJ29" i="84"/>
  <c r="FI29" i="84"/>
  <c r="FH29" i="84"/>
  <c r="FG29" i="84"/>
  <c r="FE29" i="84"/>
  <c r="FD29" i="84"/>
  <c r="FC29" i="84"/>
  <c r="EX29" i="84"/>
  <c r="EG29" i="84"/>
  <c r="DP29" i="84"/>
  <c r="DF29" i="84"/>
  <c r="DE29" i="84"/>
  <c r="DD29" i="84"/>
  <c r="CY29" i="84"/>
  <c r="CO29" i="84"/>
  <c r="CN29" i="84"/>
  <c r="CM29" i="84"/>
  <c r="CH29" i="84"/>
  <c r="BX29" i="84"/>
  <c r="BW29" i="84"/>
  <c r="BV29" i="84"/>
  <c r="BQ29" i="84"/>
  <c r="BG29" i="84"/>
  <c r="BF29" i="84"/>
  <c r="BE29" i="84"/>
  <c r="AZ29" i="84"/>
  <c r="AP29" i="84"/>
  <c r="AO29" i="84"/>
  <c r="AN29" i="84"/>
  <c r="AI29" i="84"/>
  <c r="AE29" i="84"/>
  <c r="AD29" i="84"/>
  <c r="AC29" i="84"/>
  <c r="AA29" i="84"/>
  <c r="AB33" i="84" l="1"/>
  <c r="AF33" i="84" s="1"/>
  <c r="AB31" i="84"/>
  <c r="AB29" i="84"/>
  <c r="AF29" i="84" s="1"/>
  <c r="AB32" i="84"/>
  <c r="AF32" i="84" s="1"/>
  <c r="AB30" i="84"/>
  <c r="AF30" i="84" s="1"/>
  <c r="AA34" i="84"/>
  <c r="AC34" i="84"/>
  <c r="AD34" i="84"/>
  <c r="AE34" i="84"/>
  <c r="AI34" i="84"/>
  <c r="AZ34" i="84"/>
  <c r="BE34" i="84"/>
  <c r="BF34" i="84"/>
  <c r="BG34" i="84"/>
  <c r="BQ34" i="84"/>
  <c r="BV34" i="84"/>
  <c r="BW34" i="84"/>
  <c r="BX34" i="84"/>
  <c r="CH34" i="84"/>
  <c r="CM34" i="84"/>
  <c r="CN34" i="84"/>
  <c r="CO34" i="84"/>
  <c r="CY34" i="84"/>
  <c r="DD34" i="84"/>
  <c r="DE34" i="84"/>
  <c r="DF34" i="84"/>
  <c r="DP34" i="84"/>
  <c r="DU34" i="84"/>
  <c r="DV34" i="84"/>
  <c r="DW34" i="84"/>
  <c r="EG34" i="84"/>
  <c r="EL34" i="84"/>
  <c r="EM34" i="84"/>
  <c r="EN34" i="84"/>
  <c r="EX34" i="84"/>
  <c r="FC34" i="84"/>
  <c r="FD34" i="84"/>
  <c r="FE34" i="84"/>
  <c r="FG34" i="84"/>
  <c r="FH34" i="84"/>
  <c r="FI34" i="84"/>
  <c r="FJ34" i="84"/>
  <c r="FK34" i="84"/>
  <c r="FL34" i="84"/>
  <c r="FM34" i="84"/>
  <c r="FN34" i="84"/>
  <c r="FO34" i="84"/>
  <c r="FT34" i="84"/>
  <c r="FU34" i="84"/>
  <c r="FV34" i="84"/>
  <c r="FX34" i="84"/>
  <c r="FY34" i="84"/>
  <c r="FZ34" i="84"/>
  <c r="GA34" i="84"/>
  <c r="GB34" i="84"/>
  <c r="GC34" i="84"/>
  <c r="GD34" i="84"/>
  <c r="GE34" i="84"/>
  <c r="GF34" i="84"/>
  <c r="GK34" i="84"/>
  <c r="GL34" i="84"/>
  <c r="GM34" i="84"/>
  <c r="GO34" i="84"/>
  <c r="GP34" i="84"/>
  <c r="GQ34" i="84"/>
  <c r="GR34" i="84"/>
  <c r="GS34" i="84"/>
  <c r="GT34" i="84"/>
  <c r="GU34" i="84"/>
  <c r="GV34" i="84"/>
  <c r="GW34" i="84"/>
  <c r="HB34" i="84"/>
  <c r="HC34" i="84"/>
  <c r="HD34" i="84"/>
  <c r="HF34" i="84"/>
  <c r="HG34" i="84"/>
  <c r="HH34" i="84"/>
  <c r="HI34" i="84"/>
  <c r="HJ34" i="84"/>
  <c r="HK34" i="84"/>
  <c r="HL34" i="84"/>
  <c r="HM34" i="84"/>
  <c r="HN34" i="84"/>
  <c r="HS34" i="84"/>
  <c r="HT34" i="84"/>
  <c r="HU34" i="84"/>
  <c r="HW34" i="84"/>
  <c r="HX34" i="84"/>
  <c r="HY34" i="84"/>
  <c r="HZ34" i="84"/>
  <c r="IA34" i="84"/>
  <c r="IB34" i="84"/>
  <c r="IC34" i="84"/>
  <c r="ID34" i="84"/>
  <c r="AA35" i="84"/>
  <c r="AC35" i="84"/>
  <c r="AD35" i="84"/>
  <c r="AE35" i="84"/>
  <c r="AI35" i="84"/>
  <c r="AZ35" i="84"/>
  <c r="BE35" i="84"/>
  <c r="BF35" i="84"/>
  <c r="BG35" i="84"/>
  <c r="BQ35" i="84"/>
  <c r="BV35" i="84"/>
  <c r="BW35" i="84"/>
  <c r="BX35" i="84"/>
  <c r="CH35" i="84"/>
  <c r="CM35" i="84"/>
  <c r="CN35" i="84"/>
  <c r="CO35" i="84"/>
  <c r="CY35" i="84"/>
  <c r="DD35" i="84"/>
  <c r="DE35" i="84"/>
  <c r="DF35" i="84"/>
  <c r="DP35" i="84"/>
  <c r="DU35" i="84"/>
  <c r="DV35" i="84"/>
  <c r="DW35" i="84"/>
  <c r="EG35" i="84"/>
  <c r="EL35" i="84"/>
  <c r="EM35" i="84"/>
  <c r="EN35" i="84"/>
  <c r="EX35" i="84"/>
  <c r="FC35" i="84"/>
  <c r="FD35" i="84"/>
  <c r="FE35" i="84"/>
  <c r="FG35" i="84"/>
  <c r="FH35" i="84"/>
  <c r="FI35" i="84"/>
  <c r="FJ35" i="84"/>
  <c r="FK35" i="84"/>
  <c r="FL35" i="84"/>
  <c r="FM35" i="84"/>
  <c r="FN35" i="84"/>
  <c r="FO35" i="84"/>
  <c r="FT35" i="84"/>
  <c r="FU35" i="84"/>
  <c r="FV35" i="84"/>
  <c r="FX35" i="84"/>
  <c r="FY35" i="84"/>
  <c r="FZ35" i="84"/>
  <c r="GA35" i="84"/>
  <c r="GB35" i="84"/>
  <c r="GC35" i="84"/>
  <c r="GD35" i="84"/>
  <c r="GE35" i="84"/>
  <c r="GF35" i="84"/>
  <c r="GK35" i="84"/>
  <c r="GL35" i="84"/>
  <c r="GM35" i="84"/>
  <c r="GO35" i="84"/>
  <c r="GP35" i="84"/>
  <c r="GQ35" i="84"/>
  <c r="GR35" i="84"/>
  <c r="GS35" i="84"/>
  <c r="GT35" i="84"/>
  <c r="GU35" i="84"/>
  <c r="GV35" i="84"/>
  <c r="GW35" i="84"/>
  <c r="HB35" i="84"/>
  <c r="HC35" i="84"/>
  <c r="HD35" i="84"/>
  <c r="HF35" i="84"/>
  <c r="HG35" i="84"/>
  <c r="HH35" i="84"/>
  <c r="HI35" i="84"/>
  <c r="HJ35" i="84"/>
  <c r="HK35" i="84"/>
  <c r="HL35" i="84"/>
  <c r="HM35" i="84"/>
  <c r="HN35" i="84"/>
  <c r="HS35" i="84"/>
  <c r="HT35" i="84"/>
  <c r="HU35" i="84"/>
  <c r="HW35" i="84"/>
  <c r="HX35" i="84"/>
  <c r="HY35" i="84"/>
  <c r="HZ35" i="84"/>
  <c r="IA35" i="84"/>
  <c r="IB35" i="84"/>
  <c r="IC35" i="84"/>
  <c r="ID35" i="84"/>
  <c r="AA36" i="84"/>
  <c r="AC36" i="84"/>
  <c r="AD36" i="84"/>
  <c r="AE36" i="84"/>
  <c r="AI36" i="84"/>
  <c r="AZ36" i="84"/>
  <c r="BE36" i="84"/>
  <c r="BF36" i="84"/>
  <c r="BG36" i="84"/>
  <c r="BQ36" i="84"/>
  <c r="BV36" i="84"/>
  <c r="BW36" i="84"/>
  <c r="BX36" i="84"/>
  <c r="CH36" i="84"/>
  <c r="CM36" i="84"/>
  <c r="CN36" i="84"/>
  <c r="CO36" i="84"/>
  <c r="CY36" i="84"/>
  <c r="DD36" i="84"/>
  <c r="DE36" i="84"/>
  <c r="DF36" i="84"/>
  <c r="DP36" i="84"/>
  <c r="DU36" i="84"/>
  <c r="DV36" i="84"/>
  <c r="DW36" i="84"/>
  <c r="EG36" i="84"/>
  <c r="EL36" i="84"/>
  <c r="EM36" i="84"/>
  <c r="EN36" i="84"/>
  <c r="EX36" i="84"/>
  <c r="FC36" i="84"/>
  <c r="FD36" i="84"/>
  <c r="FE36" i="84"/>
  <c r="FG36" i="84"/>
  <c r="FH36" i="84"/>
  <c r="FI36" i="84"/>
  <c r="FJ36" i="84"/>
  <c r="FK36" i="84"/>
  <c r="FL36" i="84"/>
  <c r="FM36" i="84"/>
  <c r="FN36" i="84"/>
  <c r="FO36" i="84"/>
  <c r="FT36" i="84"/>
  <c r="FU36" i="84"/>
  <c r="FV36" i="84"/>
  <c r="FX36" i="84"/>
  <c r="FY36" i="84"/>
  <c r="FZ36" i="84"/>
  <c r="GA36" i="84"/>
  <c r="GB36" i="84"/>
  <c r="GC36" i="84"/>
  <c r="GD36" i="84"/>
  <c r="GE36" i="84"/>
  <c r="GF36" i="84"/>
  <c r="GK36" i="84"/>
  <c r="GL36" i="84"/>
  <c r="GM36" i="84"/>
  <c r="GO36" i="84"/>
  <c r="GP36" i="84"/>
  <c r="GQ36" i="84"/>
  <c r="GR36" i="84"/>
  <c r="GS36" i="84"/>
  <c r="GT36" i="84"/>
  <c r="GU36" i="84"/>
  <c r="GV36" i="84"/>
  <c r="GW36" i="84"/>
  <c r="HB36" i="84"/>
  <c r="HC36" i="84"/>
  <c r="HD36" i="84"/>
  <c r="HF36" i="84"/>
  <c r="HG36" i="84"/>
  <c r="HH36" i="84"/>
  <c r="HI36" i="84"/>
  <c r="HJ36" i="84"/>
  <c r="HK36" i="84"/>
  <c r="HL36" i="84"/>
  <c r="HM36" i="84"/>
  <c r="HN36" i="84"/>
  <c r="HS36" i="84"/>
  <c r="HT36" i="84"/>
  <c r="HU36" i="84"/>
  <c r="HW36" i="84"/>
  <c r="HX36" i="84"/>
  <c r="HY36" i="84"/>
  <c r="HZ36" i="84"/>
  <c r="IA36" i="84"/>
  <c r="IB36" i="84"/>
  <c r="IC36" i="84"/>
  <c r="ID36" i="84"/>
  <c r="AA37" i="84"/>
  <c r="AC37" i="84"/>
  <c r="AD37" i="84"/>
  <c r="AE37" i="84"/>
  <c r="AI37" i="84"/>
  <c r="AZ37" i="84"/>
  <c r="BE37" i="84"/>
  <c r="BF37" i="84"/>
  <c r="BG37" i="84"/>
  <c r="BQ37" i="84"/>
  <c r="BV37" i="84"/>
  <c r="BW37" i="84"/>
  <c r="BX37" i="84"/>
  <c r="CH37" i="84"/>
  <c r="CM37" i="84"/>
  <c r="CN37" i="84"/>
  <c r="CO37" i="84"/>
  <c r="CY37" i="84"/>
  <c r="DD37" i="84"/>
  <c r="DE37" i="84"/>
  <c r="DF37" i="84"/>
  <c r="DP37" i="84"/>
  <c r="DU37" i="84"/>
  <c r="DV37" i="84"/>
  <c r="DW37" i="84"/>
  <c r="EG37" i="84"/>
  <c r="EL37" i="84"/>
  <c r="EM37" i="84"/>
  <c r="EN37" i="84"/>
  <c r="EX37" i="84"/>
  <c r="FC37" i="84"/>
  <c r="FD37" i="84"/>
  <c r="FE37" i="84"/>
  <c r="FG37" i="84"/>
  <c r="FH37" i="84"/>
  <c r="FI37" i="84"/>
  <c r="FJ37" i="84"/>
  <c r="FK37" i="84"/>
  <c r="FL37" i="84"/>
  <c r="FM37" i="84"/>
  <c r="FN37" i="84"/>
  <c r="FO37" i="84"/>
  <c r="FT37" i="84"/>
  <c r="FU37" i="84"/>
  <c r="FV37" i="84"/>
  <c r="FX37" i="84"/>
  <c r="FY37" i="84"/>
  <c r="FZ37" i="84"/>
  <c r="GA37" i="84"/>
  <c r="GB37" i="84"/>
  <c r="GC37" i="84"/>
  <c r="GD37" i="84"/>
  <c r="GE37" i="84"/>
  <c r="GF37" i="84"/>
  <c r="GK37" i="84"/>
  <c r="GL37" i="84"/>
  <c r="GM37" i="84"/>
  <c r="GO37" i="84"/>
  <c r="GP37" i="84"/>
  <c r="GQ37" i="84"/>
  <c r="GR37" i="84"/>
  <c r="GS37" i="84"/>
  <c r="GT37" i="84"/>
  <c r="GU37" i="84"/>
  <c r="GV37" i="84"/>
  <c r="GW37" i="84"/>
  <c r="HB37" i="84"/>
  <c r="HC37" i="84"/>
  <c r="HD37" i="84"/>
  <c r="HF37" i="84"/>
  <c r="HG37" i="84"/>
  <c r="HH37" i="84"/>
  <c r="HI37" i="84"/>
  <c r="HJ37" i="84"/>
  <c r="HK37" i="84"/>
  <c r="HL37" i="84"/>
  <c r="HM37" i="84"/>
  <c r="HN37" i="84"/>
  <c r="HS37" i="84"/>
  <c r="HT37" i="84"/>
  <c r="HU37" i="84"/>
  <c r="HW37" i="84"/>
  <c r="HX37" i="84"/>
  <c r="HY37" i="84"/>
  <c r="HZ37" i="84"/>
  <c r="IA37" i="84"/>
  <c r="IB37" i="84"/>
  <c r="IC37" i="84"/>
  <c r="ID37" i="84"/>
  <c r="AC38" i="84"/>
  <c r="AD38" i="84"/>
  <c r="AE38" i="84"/>
  <c r="AI38" i="84"/>
  <c r="AZ38" i="84"/>
  <c r="BE38" i="84"/>
  <c r="BF38" i="84"/>
  <c r="BG38" i="84"/>
  <c r="BQ38" i="84"/>
  <c r="BV38" i="84"/>
  <c r="BW38" i="84"/>
  <c r="BX38" i="84"/>
  <c r="CH38" i="84"/>
  <c r="CM38" i="84"/>
  <c r="CN38" i="84"/>
  <c r="CO38" i="84"/>
  <c r="CY38" i="84"/>
  <c r="DD38" i="84"/>
  <c r="DE38" i="84"/>
  <c r="DF38" i="84"/>
  <c r="DP38" i="84"/>
  <c r="DU38" i="84"/>
  <c r="DV38" i="84"/>
  <c r="DW38" i="84"/>
  <c r="EG38" i="84"/>
  <c r="EL38" i="84"/>
  <c r="EM38" i="84"/>
  <c r="EN38" i="84"/>
  <c r="EX38" i="84"/>
  <c r="FC38" i="84"/>
  <c r="FD38" i="84"/>
  <c r="FE38" i="84"/>
  <c r="FL38" i="84"/>
  <c r="GC38" i="84"/>
  <c r="GT38" i="84"/>
  <c r="HK38" i="84"/>
  <c r="IB38" i="84"/>
  <c r="AC40" i="84"/>
  <c r="AD40" i="84"/>
  <c r="AE40" i="84"/>
  <c r="AI40" i="84"/>
  <c r="AZ40" i="84"/>
  <c r="BE40" i="84"/>
  <c r="BF40" i="84"/>
  <c r="BG40" i="84"/>
  <c r="BQ40" i="84"/>
  <c r="BV40" i="84"/>
  <c r="BW40" i="84"/>
  <c r="BX40" i="84"/>
  <c r="CH40" i="84"/>
  <c r="CM40" i="84"/>
  <c r="CN40" i="84"/>
  <c r="CO40" i="84"/>
  <c r="CY40" i="84"/>
  <c r="DD40" i="84"/>
  <c r="DE40" i="84"/>
  <c r="DF40" i="84"/>
  <c r="DP40" i="84"/>
  <c r="DU40" i="84"/>
  <c r="DV40" i="84"/>
  <c r="DW40" i="84"/>
  <c r="EG40" i="84"/>
  <c r="EL40" i="84"/>
  <c r="EM40" i="84"/>
  <c r="EN40" i="84"/>
  <c r="EX40" i="84"/>
  <c r="FC40" i="84"/>
  <c r="FD40" i="84"/>
  <c r="FE40" i="84"/>
  <c r="AC41" i="84"/>
  <c r="AD41" i="84"/>
  <c r="AE41" i="84"/>
  <c r="AI41" i="84"/>
  <c r="AZ41" i="84"/>
  <c r="BE41" i="84"/>
  <c r="BF41" i="84"/>
  <c r="BG41" i="84"/>
  <c r="BQ41" i="84"/>
  <c r="BV41" i="84"/>
  <c r="BW41" i="84"/>
  <c r="BX41" i="84"/>
  <c r="CH41" i="84"/>
  <c r="CM41" i="84"/>
  <c r="CN41" i="84"/>
  <c r="CO41" i="84"/>
  <c r="CY41" i="84"/>
  <c r="DD41" i="84"/>
  <c r="DE41" i="84"/>
  <c r="DF41" i="84"/>
  <c r="DP41" i="84"/>
  <c r="DU41" i="84"/>
  <c r="DV41" i="84"/>
  <c r="DW41" i="84"/>
  <c r="EG41" i="84"/>
  <c r="EL41" i="84"/>
  <c r="EM41" i="84"/>
  <c r="EN41" i="84"/>
  <c r="EX41" i="84"/>
  <c r="FC41" i="84"/>
  <c r="FD41" i="84"/>
  <c r="FE41" i="84"/>
  <c r="AI42" i="84"/>
  <c r="AZ42" i="84"/>
  <c r="BE42" i="84"/>
  <c r="BF42" i="84"/>
  <c r="BG42" i="84"/>
  <c r="BQ42" i="84"/>
  <c r="BV42" i="84"/>
  <c r="BW42" i="84"/>
  <c r="BX42" i="84"/>
  <c r="CH42" i="84"/>
  <c r="CM42" i="84"/>
  <c r="CN42" i="84"/>
  <c r="CO42" i="84"/>
  <c r="CY42" i="84"/>
  <c r="DD42" i="84"/>
  <c r="DE42" i="84"/>
  <c r="DF42" i="84"/>
  <c r="EX42" i="84"/>
  <c r="FC42" i="84"/>
  <c r="FD42" i="84"/>
  <c r="FE42" i="84"/>
  <c r="AI43" i="84"/>
  <c r="AZ43" i="84"/>
  <c r="BE43" i="84"/>
  <c r="BF43" i="84"/>
  <c r="BG43" i="84"/>
  <c r="BQ43" i="84"/>
  <c r="BV43" i="84"/>
  <c r="BW43" i="84"/>
  <c r="BX43" i="84"/>
  <c r="CH43" i="84"/>
  <c r="CM43" i="84"/>
  <c r="CN43" i="84"/>
  <c r="CO43" i="84"/>
  <c r="CY43" i="84"/>
  <c r="DU43" i="84"/>
  <c r="DV43" i="84"/>
  <c r="DW43" i="84"/>
  <c r="EL43" i="84"/>
  <c r="EM43" i="84"/>
  <c r="EN43" i="84"/>
  <c r="EX43" i="84"/>
  <c r="FC43" i="84"/>
  <c r="FD43" i="84"/>
  <c r="FE43" i="84"/>
  <c r="AC44" i="84"/>
  <c r="AD44" i="84"/>
  <c r="AE44" i="84"/>
  <c r="AI44" i="84"/>
  <c r="AZ44" i="84"/>
  <c r="BE44" i="84"/>
  <c r="BF44" i="84"/>
  <c r="BG44" i="84"/>
  <c r="BQ44" i="84"/>
  <c r="BV44" i="84"/>
  <c r="BW44" i="84"/>
  <c r="BX44" i="84"/>
  <c r="CH44" i="84"/>
  <c r="CM44" i="84"/>
  <c r="CN44" i="84"/>
  <c r="CO44" i="84"/>
  <c r="CY44" i="84"/>
  <c r="DD44" i="84"/>
  <c r="DE44" i="84"/>
  <c r="DF44" i="84"/>
  <c r="DP44" i="84"/>
  <c r="DU44" i="84"/>
  <c r="DV44" i="84"/>
  <c r="DW44" i="84"/>
  <c r="EG44" i="84"/>
  <c r="EL44" i="84"/>
  <c r="EM44" i="84"/>
  <c r="EN44" i="84"/>
  <c r="EX44" i="84"/>
  <c r="FC44" i="84"/>
  <c r="FD44" i="84"/>
  <c r="FE44" i="84"/>
  <c r="AC45" i="84"/>
  <c r="AD45" i="84"/>
  <c r="AE45" i="84"/>
  <c r="AI45" i="84"/>
  <c r="AZ45" i="84"/>
  <c r="BE45" i="84"/>
  <c r="BF45" i="84"/>
  <c r="BG45" i="84"/>
  <c r="BQ45" i="84"/>
  <c r="BV45" i="84"/>
  <c r="BW45" i="84"/>
  <c r="BX45" i="84"/>
  <c r="CH45" i="84"/>
  <c r="CM45" i="84"/>
  <c r="CN45" i="84"/>
  <c r="CO45" i="84"/>
  <c r="CY45" i="84"/>
  <c r="DD45" i="84"/>
  <c r="DE45" i="84"/>
  <c r="DF45" i="84"/>
  <c r="DP45" i="84"/>
  <c r="DU45" i="84"/>
  <c r="DV45" i="84"/>
  <c r="DW45" i="84"/>
  <c r="EG45" i="84"/>
  <c r="EL45" i="84"/>
  <c r="EM45" i="84"/>
  <c r="EN45" i="84"/>
  <c r="EX45" i="84"/>
  <c r="FC45" i="84"/>
  <c r="FD45" i="84"/>
  <c r="FE45" i="84"/>
  <c r="AI46" i="84"/>
  <c r="AZ46" i="84"/>
  <c r="BE46" i="84"/>
  <c r="BF46" i="84"/>
  <c r="BG46" i="84"/>
  <c r="BQ46" i="84"/>
  <c r="BV46" i="84"/>
  <c r="BW46" i="84"/>
  <c r="BX46" i="84"/>
  <c r="CH46" i="84"/>
  <c r="CM46" i="84"/>
  <c r="CN46" i="84"/>
  <c r="CO46" i="84"/>
  <c r="CY46" i="84"/>
  <c r="DD46" i="84"/>
  <c r="DE46" i="84"/>
  <c r="DF46" i="84"/>
  <c r="DP46" i="84"/>
  <c r="DU46" i="84"/>
  <c r="DV46" i="84"/>
  <c r="DW46" i="84"/>
  <c r="EG46" i="84"/>
  <c r="FC46" i="84"/>
  <c r="FD46" i="84"/>
  <c r="FE46" i="84"/>
  <c r="AI47" i="84"/>
  <c r="AZ47" i="84"/>
  <c r="BE47" i="84"/>
  <c r="BF47" i="84"/>
  <c r="BG47" i="84"/>
  <c r="BQ47" i="84"/>
  <c r="BV47" i="84"/>
  <c r="BW47" i="84"/>
  <c r="BX47" i="84"/>
  <c r="CH47" i="84"/>
  <c r="CM47" i="84"/>
  <c r="CN47" i="84"/>
  <c r="CO47" i="84"/>
  <c r="CY47" i="84"/>
  <c r="DD47" i="84"/>
  <c r="DE47" i="84"/>
  <c r="DF47" i="84"/>
  <c r="DP47" i="84"/>
  <c r="DU47" i="84"/>
  <c r="DV47" i="84"/>
  <c r="DW47" i="84"/>
  <c r="EG47" i="84"/>
  <c r="FC47" i="84"/>
  <c r="FD47" i="84"/>
  <c r="FE47" i="84"/>
  <c r="AC49" i="84"/>
  <c r="AD49" i="84"/>
  <c r="AE49" i="84"/>
  <c r="AI49" i="84"/>
  <c r="AZ49" i="84"/>
  <c r="BE49" i="84"/>
  <c r="BF49" i="84"/>
  <c r="BG49" i="84"/>
  <c r="BQ49" i="84"/>
  <c r="BV49" i="84"/>
  <c r="BW49" i="84"/>
  <c r="BX49" i="84"/>
  <c r="CH49" i="84"/>
  <c r="CM49" i="84"/>
  <c r="CN49" i="84"/>
  <c r="CO49" i="84"/>
  <c r="CY49" i="84"/>
  <c r="DD49" i="84"/>
  <c r="DE49" i="84"/>
  <c r="DF49" i="84"/>
  <c r="DP49" i="84"/>
  <c r="DU49" i="84"/>
  <c r="DV49" i="84"/>
  <c r="DW49" i="84"/>
  <c r="EG49" i="84"/>
  <c r="EL49" i="84"/>
  <c r="EM49" i="84"/>
  <c r="EN49" i="84"/>
  <c r="EX49" i="84"/>
  <c r="FC49" i="84"/>
  <c r="FD49" i="84"/>
  <c r="FE49" i="84"/>
  <c r="FG49" i="84"/>
  <c r="FH49" i="84"/>
  <c r="FI49" i="84"/>
  <c r="FJ49" i="84"/>
  <c r="FK49" i="84"/>
  <c r="FL49" i="84"/>
  <c r="FM49" i="84"/>
  <c r="FN49" i="84"/>
  <c r="FO49" i="84"/>
  <c r="FT49" i="84"/>
  <c r="FU49" i="84"/>
  <c r="FV49" i="84"/>
  <c r="FX49" i="84"/>
  <c r="FY49" i="84"/>
  <c r="FZ49" i="84"/>
  <c r="GA49" i="84"/>
  <c r="GB49" i="84"/>
  <c r="GC49" i="84"/>
  <c r="GD49" i="84"/>
  <c r="GE49" i="84"/>
  <c r="GF49" i="84"/>
  <c r="GK49" i="84"/>
  <c r="GL49" i="84"/>
  <c r="GM49" i="84"/>
  <c r="GO49" i="84"/>
  <c r="GP49" i="84"/>
  <c r="GQ49" i="84"/>
  <c r="GR49" i="84"/>
  <c r="GS49" i="84"/>
  <c r="GT49" i="84"/>
  <c r="GU49" i="84"/>
  <c r="GV49" i="84"/>
  <c r="GW49" i="84"/>
  <c r="HB49" i="84"/>
  <c r="HC49" i="84"/>
  <c r="HD49" i="84"/>
  <c r="HF49" i="84"/>
  <c r="HG49" i="84"/>
  <c r="HH49" i="84"/>
  <c r="HI49" i="84"/>
  <c r="HJ49" i="84"/>
  <c r="HK49" i="84"/>
  <c r="HL49" i="84"/>
  <c r="HM49" i="84"/>
  <c r="HN49" i="84"/>
  <c r="HS49" i="84"/>
  <c r="HT49" i="84"/>
  <c r="HU49" i="84"/>
  <c r="HW49" i="84"/>
  <c r="HX49" i="84"/>
  <c r="HY49" i="84"/>
  <c r="HZ49" i="84"/>
  <c r="IA49" i="84"/>
  <c r="IB49" i="84"/>
  <c r="IC49" i="84"/>
  <c r="ID49" i="84"/>
  <c r="AC50" i="84"/>
  <c r="AD50" i="84"/>
  <c r="AE50" i="84"/>
  <c r="AI50" i="84"/>
  <c r="AZ50" i="84"/>
  <c r="BE50" i="84"/>
  <c r="BF50" i="84"/>
  <c r="BG50" i="84"/>
  <c r="BQ50" i="84"/>
  <c r="BV50" i="84"/>
  <c r="BW50" i="84"/>
  <c r="BX50" i="84"/>
  <c r="CH50" i="84"/>
  <c r="CM50" i="84"/>
  <c r="CN50" i="84"/>
  <c r="CO50" i="84"/>
  <c r="CY50" i="84"/>
  <c r="DD50" i="84"/>
  <c r="DE50" i="84"/>
  <c r="DF50" i="84"/>
  <c r="DP50" i="84"/>
  <c r="DU50" i="84"/>
  <c r="DV50" i="84"/>
  <c r="DW50" i="84"/>
  <c r="EG50" i="84"/>
  <c r="EL50" i="84"/>
  <c r="EM50" i="84"/>
  <c r="EN50" i="84"/>
  <c r="EX50" i="84"/>
  <c r="FC50" i="84"/>
  <c r="FD50" i="84"/>
  <c r="FE50" i="84"/>
  <c r="FG50" i="84"/>
  <c r="FH50" i="84"/>
  <c r="FI50" i="84"/>
  <c r="FJ50" i="84"/>
  <c r="FK50" i="84"/>
  <c r="FL50" i="84"/>
  <c r="FM50" i="84"/>
  <c r="FN50" i="84"/>
  <c r="FO50" i="84"/>
  <c r="FT50" i="84"/>
  <c r="FU50" i="84"/>
  <c r="FV50" i="84"/>
  <c r="FX50" i="84"/>
  <c r="FY50" i="84"/>
  <c r="FZ50" i="84"/>
  <c r="GA50" i="84"/>
  <c r="GB50" i="84"/>
  <c r="GC50" i="84"/>
  <c r="GD50" i="84"/>
  <c r="GE50" i="84"/>
  <c r="GF50" i="84"/>
  <c r="GK50" i="84"/>
  <c r="GL50" i="84"/>
  <c r="GM50" i="84"/>
  <c r="GO50" i="84"/>
  <c r="GP50" i="84"/>
  <c r="GQ50" i="84"/>
  <c r="GR50" i="84"/>
  <c r="GS50" i="84"/>
  <c r="GT50" i="84"/>
  <c r="GU50" i="84"/>
  <c r="GV50" i="84"/>
  <c r="GW50" i="84"/>
  <c r="HB50" i="84"/>
  <c r="HC50" i="84"/>
  <c r="HD50" i="84"/>
  <c r="HF50" i="84"/>
  <c r="HG50" i="84"/>
  <c r="HH50" i="84"/>
  <c r="HI50" i="84"/>
  <c r="HJ50" i="84"/>
  <c r="HK50" i="84"/>
  <c r="HL50" i="84"/>
  <c r="HM50" i="84"/>
  <c r="HN50" i="84"/>
  <c r="HS50" i="84"/>
  <c r="HT50" i="84"/>
  <c r="HU50" i="84"/>
  <c r="HW50" i="84"/>
  <c r="HX50" i="84"/>
  <c r="HY50" i="84"/>
  <c r="HZ50" i="84"/>
  <c r="IA50" i="84"/>
  <c r="IB50" i="84"/>
  <c r="IC50" i="84"/>
  <c r="ID50" i="84"/>
  <c r="AA51" i="84"/>
  <c r="AC51" i="84"/>
  <c r="AD51" i="84"/>
  <c r="AE51" i="84"/>
  <c r="AI51" i="84"/>
  <c r="AZ51" i="84"/>
  <c r="BE51" i="84"/>
  <c r="BF51" i="84"/>
  <c r="BG51" i="84"/>
  <c r="BQ51" i="84"/>
  <c r="BV51" i="84"/>
  <c r="BW51" i="84"/>
  <c r="BX51" i="84"/>
  <c r="CH51" i="84"/>
  <c r="CM51" i="84"/>
  <c r="CN51" i="84"/>
  <c r="CO51" i="84"/>
  <c r="CY51" i="84"/>
  <c r="DD51" i="84"/>
  <c r="DE51" i="84"/>
  <c r="DF51" i="84"/>
  <c r="DP51" i="84"/>
  <c r="DU51" i="84"/>
  <c r="DV51" i="84"/>
  <c r="DW51" i="84"/>
  <c r="EG51" i="84"/>
  <c r="EL51" i="84"/>
  <c r="EM51" i="84"/>
  <c r="EN51" i="84"/>
  <c r="EX51" i="84"/>
  <c r="FC51" i="84"/>
  <c r="FD51" i="84"/>
  <c r="FE51" i="84"/>
  <c r="FG51" i="84"/>
  <c r="FH51" i="84"/>
  <c r="FI51" i="84"/>
  <c r="FJ51" i="84"/>
  <c r="FK51" i="84"/>
  <c r="FL51" i="84"/>
  <c r="FM51" i="84"/>
  <c r="FO51" i="84"/>
  <c r="FT51" i="84"/>
  <c r="FU51" i="84"/>
  <c r="FV51" i="84"/>
  <c r="FX51" i="84"/>
  <c r="FY51" i="84"/>
  <c r="FZ51" i="84"/>
  <c r="GA51" i="84"/>
  <c r="GB51" i="84"/>
  <c r="GC51" i="84"/>
  <c r="GD51" i="84"/>
  <c r="GE51" i="84"/>
  <c r="GF51" i="84"/>
  <c r="GK51" i="84"/>
  <c r="GL51" i="84"/>
  <c r="GM51" i="84"/>
  <c r="GO51" i="84"/>
  <c r="GP51" i="84"/>
  <c r="GQ51" i="84"/>
  <c r="GR51" i="84"/>
  <c r="GS51" i="84"/>
  <c r="GT51" i="84"/>
  <c r="GU51" i="84"/>
  <c r="GV51" i="84"/>
  <c r="GW51" i="84"/>
  <c r="HB51" i="84"/>
  <c r="HC51" i="84"/>
  <c r="HD51" i="84"/>
  <c r="HF51" i="84"/>
  <c r="HG51" i="84"/>
  <c r="HH51" i="84"/>
  <c r="HI51" i="84"/>
  <c r="HJ51" i="84"/>
  <c r="HK51" i="84"/>
  <c r="HL51" i="84"/>
  <c r="HM51" i="84"/>
  <c r="HN51" i="84"/>
  <c r="HS51" i="84"/>
  <c r="HT51" i="84"/>
  <c r="HU51" i="84"/>
  <c r="HW51" i="84"/>
  <c r="HX51" i="84"/>
  <c r="HY51" i="84"/>
  <c r="HZ51" i="84"/>
  <c r="IA51" i="84"/>
  <c r="IB51" i="84"/>
  <c r="IC51" i="84"/>
  <c r="ID51" i="84"/>
  <c r="AA52" i="84"/>
  <c r="AC52" i="84"/>
  <c r="AD52" i="84"/>
  <c r="AE52" i="84"/>
  <c r="AI52" i="84"/>
  <c r="AZ52" i="84"/>
  <c r="BE52" i="84"/>
  <c r="BF52" i="84"/>
  <c r="BG52" i="84"/>
  <c r="BQ52" i="84"/>
  <c r="BV52" i="84"/>
  <c r="BW52" i="84"/>
  <c r="BX52" i="84"/>
  <c r="CH52" i="84"/>
  <c r="CM52" i="84"/>
  <c r="CN52" i="84"/>
  <c r="CO52" i="84"/>
  <c r="CY52" i="84"/>
  <c r="DD52" i="84"/>
  <c r="DE52" i="84"/>
  <c r="DF52" i="84"/>
  <c r="DP52" i="84"/>
  <c r="DU52" i="84"/>
  <c r="DV52" i="84"/>
  <c r="DW52" i="84"/>
  <c r="EG52" i="84"/>
  <c r="EL52" i="84"/>
  <c r="EM52" i="84"/>
  <c r="EN52" i="84"/>
  <c r="EX52" i="84"/>
  <c r="FC52" i="84"/>
  <c r="FD52" i="84"/>
  <c r="FE52" i="84"/>
  <c r="FG52" i="84"/>
  <c r="FH52" i="84"/>
  <c r="FI52" i="84"/>
  <c r="FJ52" i="84"/>
  <c r="FK52" i="84"/>
  <c r="FL52" i="84"/>
  <c r="FM52" i="84"/>
  <c r="FO52" i="84"/>
  <c r="FT52" i="84"/>
  <c r="FU52" i="84"/>
  <c r="FV52" i="84"/>
  <c r="FX52" i="84"/>
  <c r="FY52" i="84"/>
  <c r="FZ52" i="84"/>
  <c r="GA52" i="84"/>
  <c r="GB52" i="84"/>
  <c r="GC52" i="84"/>
  <c r="GD52" i="84"/>
  <c r="GE52" i="84"/>
  <c r="GF52" i="84"/>
  <c r="GK52" i="84"/>
  <c r="GL52" i="84"/>
  <c r="GM52" i="84"/>
  <c r="GO52" i="84"/>
  <c r="GP52" i="84"/>
  <c r="GQ52" i="84"/>
  <c r="GR52" i="84"/>
  <c r="GS52" i="84"/>
  <c r="GT52" i="84"/>
  <c r="GU52" i="84"/>
  <c r="GV52" i="84"/>
  <c r="GW52" i="84"/>
  <c r="HB52" i="84"/>
  <c r="HC52" i="84"/>
  <c r="HD52" i="84"/>
  <c r="HF52" i="84"/>
  <c r="HG52" i="84"/>
  <c r="HH52" i="84"/>
  <c r="HI52" i="84"/>
  <c r="HJ52" i="84"/>
  <c r="HK52" i="84"/>
  <c r="HL52" i="84"/>
  <c r="HM52" i="84"/>
  <c r="HN52" i="84"/>
  <c r="HS52" i="84"/>
  <c r="HT52" i="84"/>
  <c r="HU52" i="84"/>
  <c r="HW52" i="84"/>
  <c r="HX52" i="84"/>
  <c r="HY52" i="84"/>
  <c r="HZ52" i="84"/>
  <c r="IA52" i="84"/>
  <c r="IB52" i="84"/>
  <c r="IC52" i="84"/>
  <c r="ID52" i="84"/>
  <c r="AA53" i="84"/>
  <c r="AF53" i="84" s="1"/>
  <c r="AG53" i="84" s="1"/>
  <c r="AI53" i="84"/>
  <c r="AZ53" i="84"/>
  <c r="BQ53" i="84"/>
  <c r="BV53" i="84"/>
  <c r="BW53" i="84"/>
  <c r="BX53" i="84"/>
  <c r="CH53" i="84"/>
  <c r="CM53" i="84"/>
  <c r="CN53" i="84"/>
  <c r="CO53" i="84"/>
  <c r="CY53" i="84"/>
  <c r="DD53" i="84"/>
  <c r="DE53" i="84"/>
  <c r="DF53" i="84"/>
  <c r="DP53" i="84"/>
  <c r="DU53" i="84"/>
  <c r="DV53" i="84"/>
  <c r="DW53" i="84"/>
  <c r="EG53" i="84"/>
  <c r="EL53" i="84"/>
  <c r="EM53" i="84"/>
  <c r="EN53" i="84"/>
  <c r="EX53" i="84"/>
  <c r="FC53" i="84"/>
  <c r="FD53" i="84"/>
  <c r="FE53" i="84"/>
  <c r="FG53" i="84"/>
  <c r="FH53" i="84"/>
  <c r="FI53" i="84"/>
  <c r="FJ53" i="84"/>
  <c r="FK53" i="84"/>
  <c r="FL53" i="84"/>
  <c r="FM53" i="84"/>
  <c r="FN53" i="84"/>
  <c r="FO53" i="84"/>
  <c r="FT53" i="84"/>
  <c r="FU53" i="84"/>
  <c r="FV53" i="84"/>
  <c r="FX53" i="84"/>
  <c r="FY53" i="84"/>
  <c r="FZ53" i="84"/>
  <c r="GA53" i="84"/>
  <c r="GB53" i="84"/>
  <c r="GC53" i="84"/>
  <c r="GD53" i="84"/>
  <c r="GE53" i="84"/>
  <c r="GF53" i="84"/>
  <c r="GK53" i="84"/>
  <c r="GL53" i="84"/>
  <c r="GM53" i="84"/>
  <c r="GO53" i="84"/>
  <c r="GP53" i="84"/>
  <c r="GQ53" i="84"/>
  <c r="GR53" i="84"/>
  <c r="GS53" i="84"/>
  <c r="GT53" i="84"/>
  <c r="GU53" i="84"/>
  <c r="GV53" i="84"/>
  <c r="GW53" i="84"/>
  <c r="HB53" i="84"/>
  <c r="HC53" i="84"/>
  <c r="HD53" i="84"/>
  <c r="HF53" i="84"/>
  <c r="HG53" i="84"/>
  <c r="HH53" i="84"/>
  <c r="HI53" i="84"/>
  <c r="HJ53" i="84"/>
  <c r="HK53" i="84"/>
  <c r="HL53" i="84"/>
  <c r="HM53" i="84"/>
  <c r="HN53" i="84"/>
  <c r="HS53" i="84"/>
  <c r="HT53" i="84"/>
  <c r="HU53" i="84"/>
  <c r="HW53" i="84"/>
  <c r="HX53" i="84"/>
  <c r="HY53" i="84"/>
  <c r="HZ53" i="84"/>
  <c r="IA53" i="84"/>
  <c r="IB53" i="84"/>
  <c r="IC53" i="84"/>
  <c r="ID53" i="84"/>
  <c r="AA54" i="84"/>
  <c r="AF54" i="84" s="1"/>
  <c r="AI54" i="84"/>
  <c r="AZ54" i="84"/>
  <c r="BQ54" i="84"/>
  <c r="BV54" i="84"/>
  <c r="BW54" i="84"/>
  <c r="BX54" i="84"/>
  <c r="CH54" i="84"/>
  <c r="CM54" i="84"/>
  <c r="CN54" i="84"/>
  <c r="CO54" i="84"/>
  <c r="CY54" i="84"/>
  <c r="DD54" i="84"/>
  <c r="DE54" i="84"/>
  <c r="DF54" i="84"/>
  <c r="DP54" i="84"/>
  <c r="DU54" i="84"/>
  <c r="DV54" i="84"/>
  <c r="DW54" i="84"/>
  <c r="EG54" i="84"/>
  <c r="EL54" i="84"/>
  <c r="EM54" i="84"/>
  <c r="EN54" i="84"/>
  <c r="EX54" i="84"/>
  <c r="FC54" i="84"/>
  <c r="FD54" i="84"/>
  <c r="FE54" i="84"/>
  <c r="FG54" i="84"/>
  <c r="FH54" i="84"/>
  <c r="FI54" i="84"/>
  <c r="FJ54" i="84"/>
  <c r="FK54" i="84"/>
  <c r="FL54" i="84"/>
  <c r="FM54" i="84"/>
  <c r="FN54" i="84"/>
  <c r="FO54" i="84"/>
  <c r="FT54" i="84"/>
  <c r="FU54" i="84"/>
  <c r="FV54" i="84"/>
  <c r="FX54" i="84"/>
  <c r="FY54" i="84"/>
  <c r="FZ54" i="84"/>
  <c r="GA54" i="84"/>
  <c r="GB54" i="84"/>
  <c r="GC54" i="84"/>
  <c r="GD54" i="84"/>
  <c r="GE54" i="84"/>
  <c r="GF54" i="84"/>
  <c r="GK54" i="84"/>
  <c r="GL54" i="84"/>
  <c r="GM54" i="84"/>
  <c r="GO54" i="84"/>
  <c r="GP54" i="84"/>
  <c r="GQ54" i="84"/>
  <c r="GR54" i="84"/>
  <c r="GS54" i="84"/>
  <c r="GT54" i="84"/>
  <c r="GU54" i="84"/>
  <c r="GV54" i="84"/>
  <c r="GW54" i="84"/>
  <c r="HB54" i="84"/>
  <c r="HC54" i="84"/>
  <c r="HD54" i="84"/>
  <c r="HF54" i="84"/>
  <c r="HG54" i="84"/>
  <c r="HH54" i="84"/>
  <c r="HI54" i="84"/>
  <c r="HJ54" i="84"/>
  <c r="HK54" i="84"/>
  <c r="HL54" i="84"/>
  <c r="HM54" i="84"/>
  <c r="HN54" i="84"/>
  <c r="HS54" i="84"/>
  <c r="HT54" i="84"/>
  <c r="HU54" i="84"/>
  <c r="HW54" i="84"/>
  <c r="HX54" i="84"/>
  <c r="HY54" i="84"/>
  <c r="HZ54" i="84"/>
  <c r="IA54" i="84"/>
  <c r="IB54" i="84"/>
  <c r="IC54" i="84"/>
  <c r="ID54" i="84"/>
  <c r="AA55" i="84"/>
  <c r="AF55" i="84" s="1"/>
  <c r="AI55" i="84"/>
  <c r="AZ55" i="84"/>
  <c r="BQ55" i="84"/>
  <c r="BV55" i="84"/>
  <c r="BW55" i="84"/>
  <c r="BX55" i="84"/>
  <c r="CH55" i="84"/>
  <c r="CM55" i="84"/>
  <c r="CN55" i="84"/>
  <c r="CO55" i="84"/>
  <c r="CY55" i="84"/>
  <c r="DD55" i="84"/>
  <c r="DE55" i="84"/>
  <c r="DF55" i="84"/>
  <c r="DP55" i="84"/>
  <c r="DU55" i="84"/>
  <c r="DV55" i="84"/>
  <c r="DW55" i="84"/>
  <c r="EG55" i="84"/>
  <c r="EL55" i="84"/>
  <c r="EM55" i="84"/>
  <c r="EN55" i="84"/>
  <c r="EX55" i="84"/>
  <c r="FC55" i="84"/>
  <c r="FD55" i="84"/>
  <c r="FE55" i="84"/>
  <c r="FG55" i="84"/>
  <c r="FH55" i="84"/>
  <c r="FI55" i="84"/>
  <c r="FJ55" i="84"/>
  <c r="FK55" i="84"/>
  <c r="FL55" i="84"/>
  <c r="FM55" i="84"/>
  <c r="FN55" i="84"/>
  <c r="FO55" i="84"/>
  <c r="FT55" i="84"/>
  <c r="FU55" i="84"/>
  <c r="FV55" i="84"/>
  <c r="FX55" i="84"/>
  <c r="FY55" i="84"/>
  <c r="FZ55" i="84"/>
  <c r="GA55" i="84"/>
  <c r="GB55" i="84"/>
  <c r="GC55" i="84"/>
  <c r="GD55" i="84"/>
  <c r="GE55" i="84"/>
  <c r="GF55" i="84"/>
  <c r="GK55" i="84"/>
  <c r="GL55" i="84"/>
  <c r="GM55" i="84"/>
  <c r="GO55" i="84"/>
  <c r="GP55" i="84"/>
  <c r="GQ55" i="84"/>
  <c r="GR55" i="84"/>
  <c r="GS55" i="84"/>
  <c r="GT55" i="84"/>
  <c r="GU55" i="84"/>
  <c r="GV55" i="84"/>
  <c r="GW55" i="84"/>
  <c r="HB55" i="84"/>
  <c r="HC55" i="84"/>
  <c r="HD55" i="84"/>
  <c r="HF55" i="84"/>
  <c r="HG55" i="84"/>
  <c r="HH55" i="84"/>
  <c r="HI55" i="84"/>
  <c r="HJ55" i="84"/>
  <c r="HK55" i="84"/>
  <c r="HL55" i="84"/>
  <c r="HM55" i="84"/>
  <c r="HN55" i="84"/>
  <c r="HS55" i="84"/>
  <c r="HT55" i="84"/>
  <c r="HU55" i="84"/>
  <c r="HW55" i="84"/>
  <c r="HX55" i="84"/>
  <c r="HY55" i="84"/>
  <c r="HZ55" i="84"/>
  <c r="IA55" i="84"/>
  <c r="IB55" i="84"/>
  <c r="IC55" i="84"/>
  <c r="ID55" i="84"/>
  <c r="AA56" i="84"/>
  <c r="AF56" i="84" s="1"/>
  <c r="AI56" i="84"/>
  <c r="AZ56" i="84"/>
  <c r="BQ56" i="84"/>
  <c r="BV56" i="84"/>
  <c r="BW56" i="84"/>
  <c r="BX56" i="84"/>
  <c r="CH56" i="84"/>
  <c r="CM56" i="84"/>
  <c r="CN56" i="84"/>
  <c r="CO56" i="84"/>
  <c r="CY56" i="84"/>
  <c r="DD56" i="84"/>
  <c r="DE56" i="84"/>
  <c r="DF56" i="84"/>
  <c r="DP56" i="84"/>
  <c r="DU56" i="84"/>
  <c r="DV56" i="84"/>
  <c r="DW56" i="84"/>
  <c r="EG56" i="84"/>
  <c r="EL56" i="84"/>
  <c r="EM56" i="84"/>
  <c r="EN56" i="84"/>
  <c r="EX56" i="84"/>
  <c r="FC56" i="84"/>
  <c r="FD56" i="84"/>
  <c r="FE56" i="84"/>
  <c r="FG56" i="84"/>
  <c r="FH56" i="84"/>
  <c r="FI56" i="84"/>
  <c r="FJ56" i="84"/>
  <c r="FK56" i="84"/>
  <c r="FL56" i="84"/>
  <c r="FM56" i="84"/>
  <c r="FN56" i="84"/>
  <c r="FO56" i="84"/>
  <c r="FT56" i="84"/>
  <c r="FU56" i="84"/>
  <c r="FV56" i="84"/>
  <c r="FX56" i="84"/>
  <c r="FY56" i="84"/>
  <c r="FZ56" i="84"/>
  <c r="GA56" i="84"/>
  <c r="GB56" i="84"/>
  <c r="GC56" i="84"/>
  <c r="GD56" i="84"/>
  <c r="GE56" i="84"/>
  <c r="GF56" i="84"/>
  <c r="GK56" i="84"/>
  <c r="GL56" i="84"/>
  <c r="GM56" i="84"/>
  <c r="GO56" i="84"/>
  <c r="GP56" i="84"/>
  <c r="GQ56" i="84"/>
  <c r="GR56" i="84"/>
  <c r="GS56" i="84"/>
  <c r="GT56" i="84"/>
  <c r="GU56" i="84"/>
  <c r="GV56" i="84"/>
  <c r="GW56" i="84"/>
  <c r="HB56" i="84"/>
  <c r="HC56" i="84"/>
  <c r="HD56" i="84"/>
  <c r="HF56" i="84"/>
  <c r="HG56" i="84"/>
  <c r="HH56" i="84"/>
  <c r="HI56" i="84"/>
  <c r="HJ56" i="84"/>
  <c r="HK56" i="84"/>
  <c r="HL56" i="84"/>
  <c r="HM56" i="84"/>
  <c r="HN56" i="84"/>
  <c r="HS56" i="84"/>
  <c r="HT56" i="84"/>
  <c r="HU56" i="84"/>
  <c r="HW56" i="84"/>
  <c r="HX56" i="84"/>
  <c r="HY56" i="84"/>
  <c r="HZ56" i="84"/>
  <c r="IA56" i="84"/>
  <c r="IB56" i="84"/>
  <c r="IC56" i="84"/>
  <c r="ID56" i="84"/>
  <c r="AH29" i="84" l="1"/>
  <c r="AG29" i="84"/>
  <c r="AB44" i="84"/>
  <c r="AF44" i="84" s="1"/>
  <c r="AB45" i="84"/>
  <c r="AF45" i="84" s="1"/>
  <c r="AH33" i="84"/>
  <c r="AG33" i="84"/>
  <c r="AH31" i="84"/>
  <c r="AG31" i="84"/>
  <c r="AH32" i="84"/>
  <c r="AG32" i="84"/>
  <c r="AG30" i="84"/>
  <c r="AH30" i="84"/>
  <c r="AB41" i="84"/>
  <c r="FN52" i="84"/>
  <c r="AB35" i="84"/>
  <c r="AF35" i="84" s="1"/>
  <c r="AG35" i="84" s="1"/>
  <c r="FN51" i="84"/>
  <c r="AB49" i="84"/>
  <c r="AB34" i="84"/>
  <c r="AF34" i="84" s="1"/>
  <c r="AB51" i="84"/>
  <c r="AF51" i="84" s="1"/>
  <c r="AG51" i="84" s="1"/>
  <c r="AB40" i="84"/>
  <c r="AH55" i="84"/>
  <c r="AG55" i="84"/>
  <c r="AB38" i="84"/>
  <c r="AB50" i="84"/>
  <c r="AB52" i="84"/>
  <c r="AF52" i="84" s="1"/>
  <c r="AB37" i="84"/>
  <c r="AF37" i="84" s="1"/>
  <c r="AG37" i="84" s="1"/>
  <c r="AB36" i="84"/>
  <c r="AF36" i="84" s="1"/>
  <c r="AG36" i="84" s="1"/>
  <c r="AH56" i="84"/>
  <c r="AG56" i="84"/>
  <c r="AG54" i="84"/>
  <c r="AH54" i="84"/>
  <c r="AH53" i="84"/>
  <c r="AH52" i="84" l="1"/>
  <c r="AG52" i="84"/>
  <c r="AH35" i="84"/>
  <c r="AH51" i="84"/>
  <c r="AG34" i="84"/>
  <c r="AH34" i="84"/>
  <c r="AH37" i="84"/>
  <c r="AH36" i="84"/>
  <c r="ID26" i="84" l="1"/>
  <c r="IC26" i="84"/>
  <c r="IB26" i="84"/>
  <c r="IA26" i="84"/>
  <c r="HZ26" i="84"/>
  <c r="HY26" i="84"/>
  <c r="HX26" i="84"/>
  <c r="HW26" i="84"/>
  <c r="HU26" i="84"/>
  <c r="HT26" i="84"/>
  <c r="HS26" i="84"/>
  <c r="HN26" i="84"/>
  <c r="HM26" i="84"/>
  <c r="HL26" i="84"/>
  <c r="HK26" i="84"/>
  <c r="HJ26" i="84"/>
  <c r="HI26" i="84"/>
  <c r="HH26" i="84"/>
  <c r="HG26" i="84"/>
  <c r="HF26" i="84"/>
  <c r="HD26" i="84"/>
  <c r="HC26" i="84"/>
  <c r="HB26" i="84"/>
  <c r="GW26" i="84"/>
  <c r="GV26" i="84"/>
  <c r="GU26" i="84"/>
  <c r="GT26" i="84"/>
  <c r="GS26" i="84"/>
  <c r="GR26" i="84"/>
  <c r="GQ26" i="84"/>
  <c r="GP26" i="84"/>
  <c r="GO26" i="84"/>
  <c r="GM26" i="84"/>
  <c r="GL26" i="84"/>
  <c r="GK26" i="84"/>
  <c r="GF26" i="84"/>
  <c r="GE26" i="84"/>
  <c r="GD26" i="84"/>
  <c r="GC26" i="84"/>
  <c r="GB26" i="84"/>
  <c r="GA26" i="84"/>
  <c r="FZ26" i="84"/>
  <c r="FY26" i="84"/>
  <c r="FX26" i="84"/>
  <c r="FV26" i="84"/>
  <c r="FU26" i="84"/>
  <c r="FT26" i="84"/>
  <c r="FO26" i="84"/>
  <c r="FN26" i="84"/>
  <c r="FM26" i="84"/>
  <c r="FL26" i="84"/>
  <c r="FK26" i="84"/>
  <c r="FJ26" i="84"/>
  <c r="FI26" i="84"/>
  <c r="FH26" i="84"/>
  <c r="FG26" i="84"/>
  <c r="FE26" i="84"/>
  <c r="FD26" i="84"/>
  <c r="FC26" i="84"/>
  <c r="EX26" i="84"/>
  <c r="EG26" i="84"/>
  <c r="DP26" i="84"/>
  <c r="DF26" i="84"/>
  <c r="DE26" i="84"/>
  <c r="DD26" i="84"/>
  <c r="CY26" i="84"/>
  <c r="CO26" i="84"/>
  <c r="CN26" i="84"/>
  <c r="CM26" i="84"/>
  <c r="CH26" i="84"/>
  <c r="BX26" i="84"/>
  <c r="BW26" i="84"/>
  <c r="BV26" i="84"/>
  <c r="BQ26" i="84"/>
  <c r="BG26" i="84"/>
  <c r="BF26" i="84"/>
  <c r="BE26" i="84"/>
  <c r="AZ26" i="84"/>
  <c r="AP26" i="84"/>
  <c r="AO26" i="84"/>
  <c r="AN26" i="84"/>
  <c r="AI26" i="84"/>
  <c r="AE26" i="84"/>
  <c r="AD26" i="84"/>
  <c r="AC26" i="84"/>
  <c r="AA26" i="84"/>
  <c r="AB26" i="84" l="1"/>
  <c r="AF26" i="84" s="1"/>
  <c r="AH26" i="84" s="1"/>
  <c r="EX84" i="84"/>
  <c r="EG84" i="84"/>
  <c r="EX85" i="84"/>
  <c r="EG85" i="84"/>
  <c r="DP85" i="84"/>
  <c r="CY85" i="84"/>
  <c r="DP84" i="84"/>
  <c r="CY84" i="84"/>
  <c r="CH85" i="84"/>
  <c r="CH84" i="84"/>
  <c r="AZ86" i="84"/>
  <c r="AZ85" i="84"/>
  <c r="BQ85" i="84"/>
  <c r="AI85" i="84"/>
  <c r="EX22" i="84"/>
  <c r="EX23" i="84"/>
  <c r="EX24" i="84"/>
  <c r="EX25" i="84"/>
  <c r="EX27" i="84"/>
  <c r="EX28" i="84"/>
  <c r="EX57" i="84"/>
  <c r="EX58" i="84"/>
  <c r="EX59" i="84"/>
  <c r="EX60" i="84"/>
  <c r="EX61" i="84"/>
  <c r="EX62" i="84"/>
  <c r="EX63" i="84"/>
  <c r="EX64" i="84"/>
  <c r="EX65" i="84"/>
  <c r="EX66" i="84"/>
  <c r="EX67" i="84"/>
  <c r="EX68" i="84"/>
  <c r="EX69" i="84"/>
  <c r="EX70" i="84"/>
  <c r="EX71" i="84"/>
  <c r="EX72" i="84"/>
  <c r="EX73" i="84"/>
  <c r="EX74" i="84"/>
  <c r="EX75" i="84"/>
  <c r="EX76" i="84"/>
  <c r="EX77" i="84"/>
  <c r="EX78" i="84"/>
  <c r="EX79" i="84"/>
  <c r="EX80" i="84"/>
  <c r="EX21" i="84"/>
  <c r="EG22" i="84"/>
  <c r="EG23" i="84"/>
  <c r="EG24" i="84"/>
  <c r="EG25" i="84"/>
  <c r="EG27" i="84"/>
  <c r="EG28" i="84"/>
  <c r="EG57" i="84"/>
  <c r="EG58" i="84"/>
  <c r="EG59" i="84"/>
  <c r="EG60" i="84"/>
  <c r="EG61" i="84"/>
  <c r="EG62" i="84"/>
  <c r="EG63" i="84"/>
  <c r="EG64" i="84"/>
  <c r="EG65" i="84"/>
  <c r="EG66" i="84"/>
  <c r="EG67" i="84"/>
  <c r="EG68" i="84"/>
  <c r="EG69" i="84"/>
  <c r="EG70" i="84"/>
  <c r="EG71" i="84"/>
  <c r="EG72" i="84"/>
  <c r="EG73" i="84"/>
  <c r="EG74" i="84"/>
  <c r="EG75" i="84"/>
  <c r="EG76" i="84"/>
  <c r="EG77" i="84"/>
  <c r="EG78" i="84"/>
  <c r="EG79" i="84"/>
  <c r="EG80" i="84"/>
  <c r="EG21" i="84"/>
  <c r="DP22" i="84"/>
  <c r="DP23" i="84"/>
  <c r="DP24" i="84"/>
  <c r="DP25" i="84"/>
  <c r="DP27" i="84"/>
  <c r="DP28" i="84"/>
  <c r="DP57" i="84"/>
  <c r="DP58" i="84"/>
  <c r="DP59" i="84"/>
  <c r="DP60" i="84"/>
  <c r="DP61" i="84"/>
  <c r="DP62" i="84"/>
  <c r="DP63" i="84"/>
  <c r="DP64" i="84"/>
  <c r="DP65" i="84"/>
  <c r="DP66" i="84"/>
  <c r="DP67" i="84"/>
  <c r="DP68" i="84"/>
  <c r="DP69" i="84"/>
  <c r="DP70" i="84"/>
  <c r="DP71" i="84"/>
  <c r="DP72" i="84"/>
  <c r="DP73" i="84"/>
  <c r="DP74" i="84"/>
  <c r="DP75" i="84"/>
  <c r="DP76" i="84"/>
  <c r="DP77" i="84"/>
  <c r="DP78" i="84"/>
  <c r="DP79" i="84"/>
  <c r="DP80" i="84"/>
  <c r="DP21" i="84"/>
  <c r="CY22" i="84"/>
  <c r="CY23" i="84"/>
  <c r="CY24" i="84"/>
  <c r="CY25" i="84"/>
  <c r="CY27" i="84"/>
  <c r="CY28" i="84"/>
  <c r="CY57" i="84"/>
  <c r="CY58" i="84"/>
  <c r="CY59" i="84"/>
  <c r="CY60" i="84"/>
  <c r="CY61" i="84"/>
  <c r="CY62" i="84"/>
  <c r="CY63" i="84"/>
  <c r="CY64" i="84"/>
  <c r="CY65" i="84"/>
  <c r="CY66" i="84"/>
  <c r="CY67" i="84"/>
  <c r="CY68" i="84"/>
  <c r="CY69" i="84"/>
  <c r="CY70" i="84"/>
  <c r="CY71" i="84"/>
  <c r="CY72" i="84"/>
  <c r="CY73" i="84"/>
  <c r="CY74" i="84"/>
  <c r="CY75" i="84"/>
  <c r="CY76" i="84"/>
  <c r="CY77" i="84"/>
  <c r="CY78" i="84"/>
  <c r="CY79" i="84"/>
  <c r="CY80" i="84"/>
  <c r="CY21" i="84"/>
  <c r="CH22" i="84"/>
  <c r="CH23" i="84"/>
  <c r="CH24" i="84"/>
  <c r="CH25" i="84"/>
  <c r="CH27" i="84"/>
  <c r="CH28" i="84"/>
  <c r="CH57" i="84"/>
  <c r="CH58" i="84"/>
  <c r="CH59" i="84"/>
  <c r="CH60" i="84"/>
  <c r="CH61" i="84"/>
  <c r="CH62" i="84"/>
  <c r="CH63" i="84"/>
  <c r="CH64" i="84"/>
  <c r="CH65" i="84"/>
  <c r="CH66" i="84"/>
  <c r="CH67" i="84"/>
  <c r="CH68" i="84"/>
  <c r="CH69" i="84"/>
  <c r="CH70" i="84"/>
  <c r="CH71" i="84"/>
  <c r="CH72" i="84"/>
  <c r="CH73" i="84"/>
  <c r="CH74" i="84"/>
  <c r="CH75" i="84"/>
  <c r="CH76" i="84"/>
  <c r="CH77" i="84"/>
  <c r="CH78" i="84"/>
  <c r="CH79" i="84"/>
  <c r="CH80" i="84"/>
  <c r="CH21" i="84"/>
  <c r="BQ27" i="84"/>
  <c r="BQ28" i="84"/>
  <c r="BQ57" i="84"/>
  <c r="BQ58" i="84"/>
  <c r="BQ59" i="84"/>
  <c r="BQ60" i="84"/>
  <c r="BQ61" i="84"/>
  <c r="BQ62" i="84"/>
  <c r="BQ63" i="84"/>
  <c r="BQ64" i="84"/>
  <c r="BQ65" i="84"/>
  <c r="BQ66" i="84"/>
  <c r="BQ67" i="84"/>
  <c r="BQ68" i="84"/>
  <c r="BQ69" i="84"/>
  <c r="BQ70" i="84"/>
  <c r="BQ71" i="84"/>
  <c r="BQ72" i="84"/>
  <c r="BQ73" i="84"/>
  <c r="BQ74" i="84"/>
  <c r="BQ75" i="84"/>
  <c r="BQ76" i="84"/>
  <c r="BQ77" i="84"/>
  <c r="BQ78" i="84"/>
  <c r="BQ79" i="84"/>
  <c r="BQ80" i="84"/>
  <c r="BQ22" i="84"/>
  <c r="BQ23" i="84"/>
  <c r="BQ24" i="84"/>
  <c r="BQ25" i="84"/>
  <c r="BQ21" i="84"/>
  <c r="AZ27" i="84"/>
  <c r="AZ28" i="84"/>
  <c r="AZ57" i="84"/>
  <c r="AZ58" i="84"/>
  <c r="AZ59" i="84"/>
  <c r="AZ60" i="84"/>
  <c r="AZ61" i="84"/>
  <c r="AZ62" i="84"/>
  <c r="AZ63" i="84"/>
  <c r="AZ64" i="84"/>
  <c r="AZ65" i="84"/>
  <c r="AZ66" i="84"/>
  <c r="AZ67" i="84"/>
  <c r="AZ68" i="84"/>
  <c r="AZ69" i="84"/>
  <c r="AZ70" i="84"/>
  <c r="AZ71" i="84"/>
  <c r="AZ72" i="84"/>
  <c r="AZ73" i="84"/>
  <c r="AZ74" i="84"/>
  <c r="AZ75" i="84"/>
  <c r="AZ76" i="84"/>
  <c r="AZ77" i="84"/>
  <c r="AZ78" i="84"/>
  <c r="AZ79" i="84"/>
  <c r="AZ80" i="84"/>
  <c r="AZ22" i="84"/>
  <c r="AZ23" i="84"/>
  <c r="AZ24" i="84"/>
  <c r="AZ25" i="84"/>
  <c r="AZ21" i="84"/>
  <c r="EX87" i="84" l="1"/>
  <c r="EX83" i="84"/>
  <c r="AG26" i="84"/>
  <c r="AI22" i="84"/>
  <c r="AI23" i="84"/>
  <c r="AI24" i="84"/>
  <c r="AI25" i="84"/>
  <c r="AI21" i="84"/>
  <c r="FE80" i="84"/>
  <c r="FD80" i="84"/>
  <c r="FC80" i="84"/>
  <c r="FE79" i="84"/>
  <c r="FD79" i="84"/>
  <c r="FC79" i="84"/>
  <c r="FE78" i="84"/>
  <c r="FD78" i="84"/>
  <c r="FC78" i="84"/>
  <c r="FC21" i="84"/>
  <c r="FD21" i="84"/>
  <c r="FE21" i="84"/>
  <c r="FC22" i="84"/>
  <c r="FD22" i="84"/>
  <c r="FE22" i="84"/>
  <c r="FC23" i="84"/>
  <c r="FD23" i="84"/>
  <c r="FE23" i="84"/>
  <c r="FC24" i="84"/>
  <c r="FD24" i="84"/>
  <c r="FE24" i="84"/>
  <c r="FC25" i="84"/>
  <c r="FD25" i="84"/>
  <c r="FE25" i="84"/>
  <c r="DF25" i="84"/>
  <c r="DE25" i="84"/>
  <c r="DD25" i="84"/>
  <c r="DF24" i="84"/>
  <c r="DE24" i="84"/>
  <c r="DD24" i="84"/>
  <c r="DF23" i="84"/>
  <c r="DE23" i="84"/>
  <c r="DD23" i="84"/>
  <c r="DF22" i="84"/>
  <c r="DE22" i="84"/>
  <c r="DD22" i="84"/>
  <c r="DF21" i="84"/>
  <c r="DE21" i="84"/>
  <c r="DD21" i="84"/>
  <c r="AA59" i="84"/>
  <c r="AA60" i="84" s="1"/>
  <c r="DW80" i="84"/>
  <c r="DV80" i="84"/>
  <c r="DU80" i="84"/>
  <c r="DW79" i="84"/>
  <c r="DV79" i="84"/>
  <c r="DU79" i="84"/>
  <c r="DW78" i="84"/>
  <c r="DV78" i="84"/>
  <c r="DU78" i="84"/>
  <c r="DW77" i="84"/>
  <c r="DV77" i="84"/>
  <c r="DU77" i="84"/>
  <c r="DW76" i="84"/>
  <c r="DV76" i="84"/>
  <c r="DU76" i="84"/>
  <c r="DW75" i="84"/>
  <c r="DV75" i="84"/>
  <c r="DU75" i="84"/>
  <c r="DW74" i="84"/>
  <c r="DV74" i="84"/>
  <c r="DU74" i="84"/>
  <c r="DW73" i="84"/>
  <c r="DV73" i="84"/>
  <c r="DU73" i="84"/>
  <c r="DW72" i="84"/>
  <c r="DV72" i="84"/>
  <c r="DU72" i="84"/>
  <c r="DW71" i="84"/>
  <c r="DV71" i="84"/>
  <c r="DU71" i="84"/>
  <c r="DF80" i="84"/>
  <c r="DE80" i="84"/>
  <c r="DD80" i="84"/>
  <c r="DF79" i="84"/>
  <c r="DE79" i="84"/>
  <c r="DD79" i="84"/>
  <c r="DF78" i="84"/>
  <c r="DE78" i="84"/>
  <c r="DD78" i="84"/>
  <c r="DF77" i="84"/>
  <c r="DE77" i="84"/>
  <c r="DD77" i="84"/>
  <c r="DF76" i="84"/>
  <c r="DE76" i="84"/>
  <c r="DD76" i="84"/>
  <c r="DF75" i="84"/>
  <c r="DE75" i="84"/>
  <c r="DD75" i="84"/>
  <c r="DF74" i="84"/>
  <c r="DE74" i="84"/>
  <c r="DD74" i="84"/>
  <c r="DF73" i="84"/>
  <c r="DE73" i="84"/>
  <c r="DD73" i="84"/>
  <c r="DF72" i="84"/>
  <c r="DE72" i="84"/>
  <c r="DD72" i="84"/>
  <c r="DF71" i="84"/>
  <c r="DE71" i="84"/>
  <c r="DD71" i="84"/>
  <c r="EN80" i="84"/>
  <c r="EM80" i="84"/>
  <c r="EL80" i="84"/>
  <c r="EN79" i="84"/>
  <c r="EM79" i="84"/>
  <c r="EL79" i="84"/>
  <c r="EN78" i="84"/>
  <c r="EM78" i="84"/>
  <c r="EL78" i="84"/>
  <c r="EN77" i="84"/>
  <c r="EM77" i="84"/>
  <c r="EL77" i="84"/>
  <c r="EN76" i="84"/>
  <c r="EM76" i="84"/>
  <c r="EL76" i="84"/>
  <c r="EN75" i="84"/>
  <c r="EM75" i="84"/>
  <c r="EL75" i="84"/>
  <c r="EN74" i="84"/>
  <c r="EM74" i="84"/>
  <c r="EL74" i="84"/>
  <c r="EN73" i="84"/>
  <c r="EM73" i="84"/>
  <c r="EL73" i="84"/>
  <c r="EN72" i="84"/>
  <c r="EM72" i="84"/>
  <c r="EL72" i="84"/>
  <c r="EN71" i="84"/>
  <c r="EM71" i="84"/>
  <c r="EL71" i="84"/>
  <c r="FE77" i="84"/>
  <c r="FD77" i="84"/>
  <c r="FC77" i="84"/>
  <c r="FE76" i="84"/>
  <c r="FD76" i="84"/>
  <c r="FC76" i="84"/>
  <c r="FE75" i="84"/>
  <c r="FD75" i="84"/>
  <c r="FC75" i="84"/>
  <c r="FE74" i="84"/>
  <c r="FD74" i="84"/>
  <c r="FC74" i="84"/>
  <c r="FE73" i="84"/>
  <c r="FD73" i="84"/>
  <c r="FC73" i="84"/>
  <c r="FE72" i="84"/>
  <c r="FD72" i="84"/>
  <c r="FC72" i="84"/>
  <c r="FE71" i="84"/>
  <c r="FD71" i="84"/>
  <c r="FC71" i="84"/>
  <c r="DV24" i="84"/>
  <c r="CO65" i="84"/>
  <c r="CN65" i="84"/>
  <c r="CM65" i="84"/>
  <c r="CO64" i="84"/>
  <c r="CN64" i="84"/>
  <c r="CM64" i="84"/>
  <c r="CO68" i="84"/>
  <c r="CN68" i="84"/>
  <c r="CM68" i="84"/>
  <c r="CO67" i="84"/>
  <c r="CN67" i="84"/>
  <c r="CM67" i="84"/>
  <c r="CO66" i="84"/>
  <c r="CN66" i="84"/>
  <c r="CM66" i="84"/>
  <c r="AE80" i="84"/>
  <c r="AD80" i="84"/>
  <c r="AC80" i="84"/>
  <c r="AE79" i="84"/>
  <c r="AD79" i="84"/>
  <c r="AC79" i="84"/>
  <c r="AE78" i="84"/>
  <c r="AD78" i="84"/>
  <c r="AC78" i="84"/>
  <c r="AE77" i="84"/>
  <c r="AD77" i="84"/>
  <c r="AC77" i="84"/>
  <c r="AE76" i="84"/>
  <c r="AD76" i="84"/>
  <c r="AC76" i="84"/>
  <c r="AE75" i="84"/>
  <c r="AD75" i="84"/>
  <c r="AC75" i="84"/>
  <c r="AE74" i="84"/>
  <c r="AD74" i="84"/>
  <c r="AC74" i="84"/>
  <c r="AE73" i="84"/>
  <c r="AD73" i="84"/>
  <c r="AC73" i="84"/>
  <c r="AE72" i="84"/>
  <c r="AD72" i="84"/>
  <c r="AC72" i="84"/>
  <c r="AE71" i="84"/>
  <c r="AD71" i="84"/>
  <c r="AC71" i="84"/>
  <c r="AE68" i="84"/>
  <c r="AD68" i="84"/>
  <c r="AC68" i="84"/>
  <c r="AE67" i="84"/>
  <c r="AD67" i="84"/>
  <c r="AC67" i="84"/>
  <c r="AE66" i="84"/>
  <c r="AD66" i="84"/>
  <c r="AC66" i="84"/>
  <c r="AE65" i="84"/>
  <c r="AD65" i="84"/>
  <c r="AC65" i="84"/>
  <c r="AE64" i="84"/>
  <c r="AD64" i="84"/>
  <c r="AC64" i="84"/>
  <c r="BX80" i="84"/>
  <c r="BW80" i="84"/>
  <c r="BV80" i="84"/>
  <c r="BX79" i="84"/>
  <c r="BW79" i="84"/>
  <c r="BV79" i="84"/>
  <c r="BX78" i="84"/>
  <c r="BW78" i="84"/>
  <c r="BV78" i="84"/>
  <c r="BX77" i="84"/>
  <c r="BW77" i="84"/>
  <c r="BV77" i="84"/>
  <c r="BX76" i="84"/>
  <c r="BW76" i="84"/>
  <c r="BV76" i="84"/>
  <c r="BX75" i="84"/>
  <c r="BW75" i="84"/>
  <c r="BV75" i="84"/>
  <c r="BX74" i="84"/>
  <c r="BW74" i="84"/>
  <c r="BV74" i="84"/>
  <c r="BX73" i="84"/>
  <c r="BW73" i="84"/>
  <c r="BV73" i="84"/>
  <c r="BX72" i="84"/>
  <c r="BW72" i="84"/>
  <c r="BV72" i="84"/>
  <c r="BX71" i="84"/>
  <c r="BW71" i="84"/>
  <c r="BV71" i="84"/>
  <c r="BX68" i="84"/>
  <c r="BW68" i="84"/>
  <c r="BV68" i="84"/>
  <c r="BX67" i="84"/>
  <c r="BW67" i="84"/>
  <c r="BV67" i="84"/>
  <c r="BX66" i="84"/>
  <c r="BW66" i="84"/>
  <c r="BV66" i="84"/>
  <c r="BX65" i="84"/>
  <c r="BW65" i="84"/>
  <c r="BV65" i="84"/>
  <c r="BX64" i="84"/>
  <c r="BW64" i="84"/>
  <c r="BV64" i="84"/>
  <c r="AE22" i="84"/>
  <c r="AE23" i="84"/>
  <c r="AE24" i="84"/>
  <c r="AE25" i="84"/>
  <c r="AD22" i="84"/>
  <c r="AD23" i="84"/>
  <c r="AD24" i="84"/>
  <c r="AD25" i="84"/>
  <c r="AC22" i="84"/>
  <c r="AC23" i="84"/>
  <c r="AC24" i="84"/>
  <c r="AC25" i="84"/>
  <c r="AC21" i="84"/>
  <c r="AD21" i="84"/>
  <c r="AE21" i="84"/>
  <c r="CM22" i="84"/>
  <c r="CN22" i="84"/>
  <c r="CO22" i="84"/>
  <c r="CM23" i="84"/>
  <c r="CN23" i="84"/>
  <c r="CO23" i="84"/>
  <c r="CM24" i="84"/>
  <c r="CN24" i="84"/>
  <c r="CO24" i="84"/>
  <c r="CM25" i="84"/>
  <c r="CN25" i="84"/>
  <c r="CO25" i="84"/>
  <c r="CN21" i="84"/>
  <c r="CO21" i="84"/>
  <c r="CM21" i="84"/>
  <c r="BV22" i="84"/>
  <c r="BW22" i="84"/>
  <c r="BX22" i="84"/>
  <c r="BV23" i="84"/>
  <c r="BW23" i="84"/>
  <c r="BX23" i="84"/>
  <c r="BV24" i="84"/>
  <c r="BW24" i="84"/>
  <c r="BX24" i="84"/>
  <c r="BV25" i="84"/>
  <c r="BW25" i="84"/>
  <c r="BX25" i="84"/>
  <c r="BW21" i="84"/>
  <c r="BX21" i="84"/>
  <c r="BV21" i="84"/>
  <c r="BE22" i="84"/>
  <c r="BF22" i="84"/>
  <c r="BG22" i="84"/>
  <c r="BE23" i="84"/>
  <c r="BF23" i="84"/>
  <c r="BG23" i="84"/>
  <c r="BE24" i="84"/>
  <c r="BF24" i="84"/>
  <c r="BG24" i="84"/>
  <c r="BE25" i="84"/>
  <c r="BF25" i="84"/>
  <c r="BG25" i="84"/>
  <c r="BF21" i="84"/>
  <c r="BG21" i="84"/>
  <c r="BE21" i="84"/>
  <c r="AO22" i="84"/>
  <c r="AP22" i="84"/>
  <c r="AO23" i="84"/>
  <c r="AP23" i="84"/>
  <c r="AO24" i="84"/>
  <c r="AP24" i="84"/>
  <c r="AO25" i="84"/>
  <c r="AP25" i="84"/>
  <c r="AP21" i="84"/>
  <c r="AN22" i="84"/>
  <c r="AN23" i="84"/>
  <c r="AN24" i="84"/>
  <c r="AN25" i="84"/>
  <c r="AN21" i="84"/>
  <c r="AO21" i="84"/>
  <c r="EM24" i="84"/>
  <c r="AA25" i="84"/>
  <c r="AA24" i="84"/>
  <c r="AA23" i="84"/>
  <c r="AA22" i="84"/>
  <c r="AA21" i="84"/>
  <c r="AA80" i="84"/>
  <c r="AA79" i="84"/>
  <c r="AA78" i="84"/>
  <c r="AA77" i="84"/>
  <c r="AA76" i="84"/>
  <c r="AA75" i="84"/>
  <c r="AA74" i="84"/>
  <c r="AA73" i="84"/>
  <c r="AA72" i="84"/>
  <c r="AA71" i="84"/>
  <c r="AA68" i="84"/>
  <c r="AA67" i="84"/>
  <c r="AA66" i="84"/>
  <c r="AA65" i="84"/>
  <c r="AA64" i="84"/>
  <c r="AJ87" i="84"/>
  <c r="AK87" i="84"/>
  <c r="AL87" i="84"/>
  <c r="AM87" i="84"/>
  <c r="AN87" i="84"/>
  <c r="AO87" i="84"/>
  <c r="AP87" i="84"/>
  <c r="AQ87" i="84"/>
  <c r="AR87" i="84"/>
  <c r="AS87" i="84"/>
  <c r="AT87" i="84"/>
  <c r="AU87" i="84"/>
  <c r="AV87" i="84"/>
  <c r="AW87" i="84"/>
  <c r="AX87" i="84"/>
  <c r="AY87" i="84"/>
  <c r="BA87" i="84"/>
  <c r="BB87" i="84"/>
  <c r="BC87" i="84"/>
  <c r="BD87" i="84"/>
  <c r="BE87" i="84"/>
  <c r="BF87" i="84"/>
  <c r="BG87" i="84"/>
  <c r="BH87" i="84"/>
  <c r="BI87" i="84"/>
  <c r="BJ87" i="84"/>
  <c r="BK87" i="84"/>
  <c r="BL87" i="84"/>
  <c r="BM87" i="84"/>
  <c r="BN87" i="84"/>
  <c r="BO87" i="84"/>
  <c r="BP87" i="84"/>
  <c r="BR87" i="84"/>
  <c r="BS87" i="84"/>
  <c r="BT87" i="84"/>
  <c r="BU87" i="84"/>
  <c r="BV87" i="84"/>
  <c r="BW87" i="84"/>
  <c r="BX87" i="84"/>
  <c r="BY87" i="84"/>
  <c r="BZ87" i="84"/>
  <c r="CA87" i="84"/>
  <c r="CB87" i="84"/>
  <c r="CC87" i="84"/>
  <c r="CD87" i="84"/>
  <c r="CE87" i="84"/>
  <c r="CF87" i="84"/>
  <c r="CG87" i="84"/>
  <c r="CH87" i="84"/>
  <c r="CI87" i="84"/>
  <c r="CJ87" i="84"/>
  <c r="CK87" i="84"/>
  <c r="CL87" i="84"/>
  <c r="CM87" i="84"/>
  <c r="CN87" i="84"/>
  <c r="CO87" i="84"/>
  <c r="CP87" i="84"/>
  <c r="CQ87" i="84"/>
  <c r="CR87" i="84"/>
  <c r="CS87" i="84"/>
  <c r="CT87" i="84"/>
  <c r="CU87" i="84"/>
  <c r="CV87" i="84"/>
  <c r="CW87" i="84"/>
  <c r="CX87" i="84"/>
  <c r="CY87" i="84"/>
  <c r="CZ87" i="84"/>
  <c r="DA87" i="84"/>
  <c r="DB87" i="84"/>
  <c r="DC87" i="84"/>
  <c r="DD87" i="84"/>
  <c r="DE87" i="84"/>
  <c r="DF87" i="84"/>
  <c r="DG87" i="84"/>
  <c r="DH87" i="84"/>
  <c r="DI87" i="84"/>
  <c r="DJ87" i="84"/>
  <c r="DK87" i="84"/>
  <c r="DL87" i="84"/>
  <c r="DM87" i="84"/>
  <c r="DN87" i="84"/>
  <c r="DO87" i="84"/>
  <c r="DP87" i="84"/>
  <c r="DQ87" i="84"/>
  <c r="DR87" i="84"/>
  <c r="DS87" i="84"/>
  <c r="DT87" i="84"/>
  <c r="DU87" i="84"/>
  <c r="DV87" i="84"/>
  <c r="DW87" i="84"/>
  <c r="DX87" i="84"/>
  <c r="DY87" i="84"/>
  <c r="DZ87" i="84"/>
  <c r="EA87" i="84"/>
  <c r="EB87" i="84"/>
  <c r="EC87" i="84"/>
  <c r="ED87" i="84"/>
  <c r="EE87" i="84"/>
  <c r="EF87" i="84"/>
  <c r="EG87" i="84"/>
  <c r="EH87" i="84"/>
  <c r="EI87" i="84"/>
  <c r="EJ87" i="84"/>
  <c r="EK87" i="84"/>
  <c r="EL87" i="84"/>
  <c r="EM87" i="84"/>
  <c r="EN87" i="84"/>
  <c r="EO87" i="84"/>
  <c r="EP87" i="84"/>
  <c r="EQ87" i="84"/>
  <c r="ER87" i="84"/>
  <c r="ES87" i="84"/>
  <c r="ET87" i="84"/>
  <c r="EU87" i="84"/>
  <c r="EV87" i="84"/>
  <c r="EW87" i="84"/>
  <c r="EY87" i="84"/>
  <c r="EZ87" i="84"/>
  <c r="FA87" i="84"/>
  <c r="FB87" i="84"/>
  <c r="FC87" i="84"/>
  <c r="FD87" i="84"/>
  <c r="FE87" i="84"/>
  <c r="FF87" i="84"/>
  <c r="FG87" i="84"/>
  <c r="FH87" i="84"/>
  <c r="FI87" i="84"/>
  <c r="FJ87" i="84"/>
  <c r="FK87" i="84"/>
  <c r="FL87" i="84"/>
  <c r="FM87" i="84"/>
  <c r="FN87" i="84"/>
  <c r="FP87" i="84"/>
  <c r="FQ87" i="84"/>
  <c r="FR87" i="84"/>
  <c r="FS87" i="84"/>
  <c r="FT87" i="84"/>
  <c r="FU87" i="84"/>
  <c r="FV87" i="84"/>
  <c r="FW87" i="84"/>
  <c r="FX87" i="84"/>
  <c r="FY87" i="84"/>
  <c r="FZ87" i="84"/>
  <c r="GA87" i="84"/>
  <c r="GB87" i="84"/>
  <c r="GC87" i="84"/>
  <c r="GD87" i="84"/>
  <c r="GE87" i="84"/>
  <c r="GG87" i="84"/>
  <c r="GH87" i="84"/>
  <c r="GI87" i="84"/>
  <c r="GJ87" i="84"/>
  <c r="GK87" i="84"/>
  <c r="GL87" i="84"/>
  <c r="GM87" i="84"/>
  <c r="GN87" i="84"/>
  <c r="GO87" i="84"/>
  <c r="GP87" i="84"/>
  <c r="GQ87" i="84"/>
  <c r="GR87" i="84"/>
  <c r="GS87" i="84"/>
  <c r="GT87" i="84"/>
  <c r="GU87" i="84"/>
  <c r="GV87" i="84"/>
  <c r="GX87" i="84"/>
  <c r="GY87" i="84"/>
  <c r="GZ87" i="84"/>
  <c r="HA87" i="84"/>
  <c r="HB87" i="84"/>
  <c r="HC87" i="84"/>
  <c r="HD87" i="84"/>
  <c r="HE87" i="84"/>
  <c r="HF87" i="84"/>
  <c r="HG87" i="84"/>
  <c r="HH87" i="84"/>
  <c r="HI87" i="84"/>
  <c r="HJ87" i="84"/>
  <c r="HK87" i="84"/>
  <c r="HL87" i="84"/>
  <c r="HM87" i="84"/>
  <c r="DB83" i="84"/>
  <c r="ID68" i="84"/>
  <c r="IC68" i="84"/>
  <c r="IB68" i="84"/>
  <c r="IA68" i="84"/>
  <c r="HZ68" i="84"/>
  <c r="HY68" i="84"/>
  <c r="HX68" i="84"/>
  <c r="HW68" i="84"/>
  <c r="HU68" i="84"/>
  <c r="HT68" i="84"/>
  <c r="HS68" i="84"/>
  <c r="HN68" i="84"/>
  <c r="HM68" i="84"/>
  <c r="HL68" i="84"/>
  <c r="HK68" i="84"/>
  <c r="HJ68" i="84"/>
  <c r="HI68" i="84"/>
  <c r="HH68" i="84"/>
  <c r="HG68" i="84"/>
  <c r="HF68" i="84"/>
  <c r="HD68" i="84"/>
  <c r="HC68" i="84"/>
  <c r="HB68" i="84"/>
  <c r="GW68" i="84"/>
  <c r="GV68" i="84"/>
  <c r="GU68" i="84"/>
  <c r="GT68" i="84"/>
  <c r="GS68" i="84"/>
  <c r="GR68" i="84"/>
  <c r="GQ68" i="84"/>
  <c r="GP68" i="84"/>
  <c r="GO68" i="84"/>
  <c r="GM68" i="84"/>
  <c r="GL68" i="84"/>
  <c r="GK68" i="84"/>
  <c r="GF68" i="84"/>
  <c r="GE68" i="84"/>
  <c r="GD68" i="84"/>
  <c r="GC68" i="84"/>
  <c r="GB68" i="84"/>
  <c r="GA68" i="84"/>
  <c r="FZ68" i="84"/>
  <c r="FY68" i="84"/>
  <c r="FX68" i="84"/>
  <c r="FV68" i="84"/>
  <c r="FU68" i="84"/>
  <c r="FT68" i="84"/>
  <c r="FO68" i="84"/>
  <c r="FN68" i="84"/>
  <c r="FM68" i="84"/>
  <c r="FL68" i="84"/>
  <c r="FK68" i="84"/>
  <c r="FJ68" i="84"/>
  <c r="FI68" i="84"/>
  <c r="FH68" i="84"/>
  <c r="FG68" i="84"/>
  <c r="FE68" i="84"/>
  <c r="FD68" i="84"/>
  <c r="FC68" i="84"/>
  <c r="ID64" i="84"/>
  <c r="IC64" i="84"/>
  <c r="IB64" i="84"/>
  <c r="IA64" i="84"/>
  <c r="HZ64" i="84"/>
  <c r="HY64" i="84"/>
  <c r="HX64" i="84"/>
  <c r="HW64" i="84"/>
  <c r="HU64" i="84"/>
  <c r="HT64" i="84"/>
  <c r="HS64" i="84"/>
  <c r="HN64" i="84"/>
  <c r="HM64" i="84"/>
  <c r="HL64" i="84"/>
  <c r="HK64" i="84"/>
  <c r="HJ64" i="84"/>
  <c r="HI64" i="84"/>
  <c r="HH64" i="84"/>
  <c r="HG64" i="84"/>
  <c r="HF64" i="84"/>
  <c r="HD64" i="84"/>
  <c r="HC64" i="84"/>
  <c r="HB64" i="84"/>
  <c r="GW64" i="84"/>
  <c r="GV64" i="84"/>
  <c r="GU64" i="84"/>
  <c r="GT64" i="84"/>
  <c r="GS64" i="84"/>
  <c r="GR64" i="84"/>
  <c r="GQ64" i="84"/>
  <c r="GP64" i="84"/>
  <c r="GO64" i="84"/>
  <c r="GM64" i="84"/>
  <c r="GL64" i="84"/>
  <c r="GK64" i="84"/>
  <c r="GF64" i="84"/>
  <c r="GE64" i="84"/>
  <c r="GD64" i="84"/>
  <c r="GC64" i="84"/>
  <c r="GB64" i="84"/>
  <c r="GA64" i="84"/>
  <c r="FZ64" i="84"/>
  <c r="FY64" i="84"/>
  <c r="FX64" i="84"/>
  <c r="FV64" i="84"/>
  <c r="FU64" i="84"/>
  <c r="FT64" i="84"/>
  <c r="FO64" i="84"/>
  <c r="FN64" i="84"/>
  <c r="FM64" i="84"/>
  <c r="FL64" i="84"/>
  <c r="FK64" i="84"/>
  <c r="FJ64" i="84"/>
  <c r="FI64" i="84"/>
  <c r="FH64" i="84"/>
  <c r="FG64" i="84"/>
  <c r="FE64" i="84"/>
  <c r="FD64" i="84"/>
  <c r="FC64" i="84"/>
  <c r="Y69" i="84"/>
  <c r="ID71" i="84"/>
  <c r="IC71" i="84"/>
  <c r="IB71" i="84"/>
  <c r="IA71" i="84"/>
  <c r="HZ71" i="84"/>
  <c r="HY71" i="84"/>
  <c r="HX71" i="84"/>
  <c r="HW71" i="84"/>
  <c r="HU71" i="84"/>
  <c r="HT71" i="84"/>
  <c r="HS71" i="84"/>
  <c r="HN71" i="84"/>
  <c r="HM71" i="84"/>
  <c r="HL71" i="84"/>
  <c r="HK71" i="84"/>
  <c r="HJ71" i="84"/>
  <c r="HI71" i="84"/>
  <c r="HH71" i="84"/>
  <c r="HG71" i="84"/>
  <c r="HF71" i="84"/>
  <c r="HD71" i="84"/>
  <c r="HC71" i="84"/>
  <c r="HB71" i="84"/>
  <c r="GW71" i="84"/>
  <c r="GV71" i="84"/>
  <c r="GU71" i="84"/>
  <c r="GT71" i="84"/>
  <c r="GS71" i="84"/>
  <c r="GR71" i="84"/>
  <c r="GQ71" i="84"/>
  <c r="GP71" i="84"/>
  <c r="GO71" i="84"/>
  <c r="GM71" i="84"/>
  <c r="GL71" i="84"/>
  <c r="GK71" i="84"/>
  <c r="GF71" i="84"/>
  <c r="GE71" i="84"/>
  <c r="GD71" i="84"/>
  <c r="GC71" i="84"/>
  <c r="GB71" i="84"/>
  <c r="GA71" i="84"/>
  <c r="FZ71" i="84"/>
  <c r="FY71" i="84"/>
  <c r="FX71" i="84"/>
  <c r="FV71" i="84"/>
  <c r="FU71" i="84"/>
  <c r="FT71" i="84"/>
  <c r="FO71" i="84"/>
  <c r="FN71" i="84"/>
  <c r="FM71" i="84"/>
  <c r="FL71" i="84"/>
  <c r="FK71" i="84"/>
  <c r="FJ71" i="84"/>
  <c r="FI71" i="84"/>
  <c r="FH71" i="84"/>
  <c r="FG71" i="84"/>
  <c r="HN84" i="84"/>
  <c r="HN85" i="84"/>
  <c r="HN86" i="84"/>
  <c r="GW84" i="84"/>
  <c r="GW85" i="84"/>
  <c r="GW86" i="84"/>
  <c r="GF84" i="84"/>
  <c r="GF85" i="84"/>
  <c r="GF86" i="84"/>
  <c r="FO84" i="84"/>
  <c r="FO85" i="84"/>
  <c r="FO86" i="84"/>
  <c r="EX86" i="84"/>
  <c r="EG86" i="84"/>
  <c r="DP86" i="84"/>
  <c r="CY86" i="84"/>
  <c r="CH86" i="84"/>
  <c r="BQ84" i="84"/>
  <c r="BQ87" i="84" s="1"/>
  <c r="BQ86" i="84"/>
  <c r="AZ84" i="84"/>
  <c r="AZ87" i="84" s="1"/>
  <c r="AI84" i="84"/>
  <c r="AI87" i="84" s="1"/>
  <c r="AI86" i="84"/>
  <c r="ID25" i="84"/>
  <c r="IC25" i="84"/>
  <c r="IB25" i="84"/>
  <c r="IA25" i="84"/>
  <c r="HZ25" i="84"/>
  <c r="HY25" i="84"/>
  <c r="HX25" i="84"/>
  <c r="HW25" i="84"/>
  <c r="HU25" i="84"/>
  <c r="HT25" i="84"/>
  <c r="HS25" i="84"/>
  <c r="HN25" i="84"/>
  <c r="HM25" i="84"/>
  <c r="HL25" i="84"/>
  <c r="HK25" i="84"/>
  <c r="HJ25" i="84"/>
  <c r="HI25" i="84"/>
  <c r="HH25" i="84"/>
  <c r="HG25" i="84"/>
  <c r="HF25" i="84"/>
  <c r="HD25" i="84"/>
  <c r="HC25" i="84"/>
  <c r="HB25" i="84"/>
  <c r="GW25" i="84"/>
  <c r="GV25" i="84"/>
  <c r="GU25" i="84"/>
  <c r="GT25" i="84"/>
  <c r="GS25" i="84"/>
  <c r="GR25" i="84"/>
  <c r="GQ25" i="84"/>
  <c r="GP25" i="84"/>
  <c r="GO25" i="84"/>
  <c r="GM25" i="84"/>
  <c r="GL25" i="84"/>
  <c r="GK25" i="84"/>
  <c r="GF25" i="84"/>
  <c r="GE25" i="84"/>
  <c r="GD25" i="84"/>
  <c r="GC25" i="84"/>
  <c r="GB25" i="84"/>
  <c r="GA25" i="84"/>
  <c r="FZ25" i="84"/>
  <c r="FY25" i="84"/>
  <c r="FX25" i="84"/>
  <c r="FV25" i="84"/>
  <c r="FU25" i="84"/>
  <c r="FT25" i="84"/>
  <c r="FO25" i="84"/>
  <c r="FN25" i="84"/>
  <c r="FM25" i="84"/>
  <c r="FL25" i="84"/>
  <c r="FK25" i="84"/>
  <c r="FJ25" i="84"/>
  <c r="FI25" i="84"/>
  <c r="FH25" i="84"/>
  <c r="FG25" i="84"/>
  <c r="ID70" i="84"/>
  <c r="IC70" i="84"/>
  <c r="IB70" i="84"/>
  <c r="IA70" i="84"/>
  <c r="HZ70" i="84"/>
  <c r="HY70" i="84"/>
  <c r="HX70" i="84"/>
  <c r="HW70" i="84"/>
  <c r="HU70" i="84"/>
  <c r="HT70" i="84"/>
  <c r="HS70" i="84"/>
  <c r="AH70" i="84"/>
  <c r="Y60" i="84"/>
  <c r="AI83" i="84"/>
  <c r="ID58" i="84"/>
  <c r="IC58" i="84"/>
  <c r="IB58" i="84"/>
  <c r="IA58" i="84"/>
  <c r="HZ58" i="84"/>
  <c r="HY58" i="84"/>
  <c r="HX58" i="84"/>
  <c r="HW58" i="84"/>
  <c r="HU58" i="84"/>
  <c r="HT58" i="84"/>
  <c r="HS58" i="84"/>
  <c r="AH58" i="84"/>
  <c r="ID28" i="84"/>
  <c r="IC28" i="84"/>
  <c r="IB28" i="84"/>
  <c r="IA28" i="84"/>
  <c r="HZ28" i="84"/>
  <c r="HY28" i="84"/>
  <c r="HX28" i="84"/>
  <c r="HW28" i="84"/>
  <c r="HU28" i="84"/>
  <c r="HT28" i="84"/>
  <c r="HS28" i="84"/>
  <c r="AH28" i="84"/>
  <c r="ID24" i="84"/>
  <c r="IC24" i="84"/>
  <c r="IB24" i="84"/>
  <c r="IA24" i="84"/>
  <c r="HZ24" i="84"/>
  <c r="HY24" i="84"/>
  <c r="HX24" i="84"/>
  <c r="HW24" i="84"/>
  <c r="HU24" i="84"/>
  <c r="HT24" i="84"/>
  <c r="HS24" i="84"/>
  <c r="HN24" i="84"/>
  <c r="HM24" i="84"/>
  <c r="HL24" i="84"/>
  <c r="HK24" i="84"/>
  <c r="HJ24" i="84"/>
  <c r="HI24" i="84"/>
  <c r="HH24" i="84"/>
  <c r="HG24" i="84"/>
  <c r="HF24" i="84"/>
  <c r="HD24" i="84"/>
  <c r="HC24" i="84"/>
  <c r="HB24" i="84"/>
  <c r="GW24" i="84"/>
  <c r="GV24" i="84"/>
  <c r="GU24" i="84"/>
  <c r="GT24" i="84"/>
  <c r="GS24" i="84"/>
  <c r="GR24" i="84"/>
  <c r="GQ24" i="84"/>
  <c r="GP24" i="84"/>
  <c r="GO24" i="84"/>
  <c r="GM24" i="84"/>
  <c r="GL24" i="84"/>
  <c r="GK24" i="84"/>
  <c r="GF24" i="84"/>
  <c r="GE24" i="84"/>
  <c r="GD24" i="84"/>
  <c r="GC24" i="84"/>
  <c r="GB24" i="84"/>
  <c r="GA24" i="84"/>
  <c r="FZ24" i="84"/>
  <c r="FY24" i="84"/>
  <c r="FX24" i="84"/>
  <c r="FV24" i="84"/>
  <c r="FU24" i="84"/>
  <c r="FT24" i="84"/>
  <c r="FO24" i="84"/>
  <c r="FM24" i="84"/>
  <c r="FL24" i="84"/>
  <c r="FK24" i="84"/>
  <c r="FJ24" i="84"/>
  <c r="FI24" i="84"/>
  <c r="FH24" i="84"/>
  <c r="FG24" i="84"/>
  <c r="ID23" i="84"/>
  <c r="IC23" i="84"/>
  <c r="IB23" i="84"/>
  <c r="IA23" i="84"/>
  <c r="HZ23" i="84"/>
  <c r="HY23" i="84"/>
  <c r="HX23" i="84"/>
  <c r="HW23" i="84"/>
  <c r="HU23" i="84"/>
  <c r="HT23" i="84"/>
  <c r="HS23" i="84"/>
  <c r="HN23" i="84"/>
  <c r="HM23" i="84"/>
  <c r="HL23" i="84"/>
  <c r="HK23" i="84"/>
  <c r="HJ23" i="84"/>
  <c r="HI23" i="84"/>
  <c r="HH23" i="84"/>
  <c r="HG23" i="84"/>
  <c r="HF23" i="84"/>
  <c r="HD23" i="84"/>
  <c r="HC23" i="84"/>
  <c r="HB23" i="84"/>
  <c r="GW23" i="84"/>
  <c r="GV23" i="84"/>
  <c r="GU23" i="84"/>
  <c r="GT23" i="84"/>
  <c r="GS23" i="84"/>
  <c r="GR23" i="84"/>
  <c r="GQ23" i="84"/>
  <c r="GP23" i="84"/>
  <c r="GO23" i="84"/>
  <c r="GM23" i="84"/>
  <c r="GL23" i="84"/>
  <c r="GK23" i="84"/>
  <c r="GF23" i="84"/>
  <c r="GE23" i="84"/>
  <c r="GD23" i="84"/>
  <c r="GC23" i="84"/>
  <c r="GB23" i="84"/>
  <c r="GA23" i="84"/>
  <c r="FZ23" i="84"/>
  <c r="FY23" i="84"/>
  <c r="FX23" i="84"/>
  <c r="FV23" i="84"/>
  <c r="FU23" i="84"/>
  <c r="FT23" i="84"/>
  <c r="FO23" i="84"/>
  <c r="FN23" i="84"/>
  <c r="FM23" i="84"/>
  <c r="FL23" i="84"/>
  <c r="FK23" i="84"/>
  <c r="FJ23" i="84"/>
  <c r="FI23" i="84"/>
  <c r="FH23" i="84"/>
  <c r="FG23" i="84"/>
  <c r="ID22" i="84"/>
  <c r="IC22" i="84"/>
  <c r="IB22" i="84"/>
  <c r="IA22" i="84"/>
  <c r="HZ22" i="84"/>
  <c r="HY22" i="84"/>
  <c r="HX22" i="84"/>
  <c r="HW22" i="84"/>
  <c r="HU22" i="84"/>
  <c r="HT22" i="84"/>
  <c r="HS22" i="84"/>
  <c r="HN22" i="84"/>
  <c r="HM22" i="84"/>
  <c r="HL22" i="84"/>
  <c r="HK22" i="84"/>
  <c r="HJ22" i="84"/>
  <c r="HI22" i="84"/>
  <c r="HH22" i="84"/>
  <c r="HG22" i="84"/>
  <c r="HF22" i="84"/>
  <c r="HD22" i="84"/>
  <c r="HC22" i="84"/>
  <c r="HB22" i="84"/>
  <c r="GW22" i="84"/>
  <c r="GV22" i="84"/>
  <c r="GU22" i="84"/>
  <c r="GT22" i="84"/>
  <c r="GS22" i="84"/>
  <c r="GR22" i="84"/>
  <c r="GQ22" i="84"/>
  <c r="GP22" i="84"/>
  <c r="GO22" i="84"/>
  <c r="GM22" i="84"/>
  <c r="GL22" i="84"/>
  <c r="GK22" i="84"/>
  <c r="GF22" i="84"/>
  <c r="GE22" i="84"/>
  <c r="GD22" i="84"/>
  <c r="GC22" i="84"/>
  <c r="GB22" i="84"/>
  <c r="GA22" i="84"/>
  <c r="FZ22" i="84"/>
  <c r="FY22" i="84"/>
  <c r="FX22" i="84"/>
  <c r="FV22" i="84"/>
  <c r="FU22" i="84"/>
  <c r="FT22" i="84"/>
  <c r="FO22" i="84"/>
  <c r="FN22" i="84"/>
  <c r="FM22" i="84"/>
  <c r="FL22" i="84"/>
  <c r="FK22" i="84"/>
  <c r="FJ22" i="84"/>
  <c r="FI22" i="84"/>
  <c r="FH22" i="84"/>
  <c r="FG22" i="84"/>
  <c r="FG21" i="84"/>
  <c r="FH21" i="84"/>
  <c r="FI21" i="84"/>
  <c r="FJ21" i="84"/>
  <c r="FK21" i="84"/>
  <c r="FL21" i="84"/>
  <c r="FM21" i="84"/>
  <c r="FN21" i="84"/>
  <c r="FO21" i="84"/>
  <c r="FT21" i="84"/>
  <c r="FU21" i="84"/>
  <c r="FV21" i="84"/>
  <c r="FX21" i="84"/>
  <c r="FY21" i="84"/>
  <c r="FZ21" i="84"/>
  <c r="GA21" i="84"/>
  <c r="GB21" i="84"/>
  <c r="GC21" i="84"/>
  <c r="GD21" i="84"/>
  <c r="GE21" i="84"/>
  <c r="GF21" i="84"/>
  <c r="GK21" i="84"/>
  <c r="GL21" i="84"/>
  <c r="GM21" i="84"/>
  <c r="GO21" i="84"/>
  <c r="GP21" i="84"/>
  <c r="GQ21" i="84"/>
  <c r="GR21" i="84"/>
  <c r="GS21" i="84"/>
  <c r="GT21" i="84"/>
  <c r="GU21" i="84"/>
  <c r="GV21" i="84"/>
  <c r="GW21" i="84"/>
  <c r="HB21" i="84"/>
  <c r="HC21" i="84"/>
  <c r="HD21" i="84"/>
  <c r="HF21" i="84"/>
  <c r="HG21" i="84"/>
  <c r="HH21" i="84"/>
  <c r="HI21" i="84"/>
  <c r="HJ21" i="84"/>
  <c r="HK21" i="84"/>
  <c r="HL21" i="84"/>
  <c r="HM21" i="84"/>
  <c r="HN21" i="84"/>
  <c r="HS21" i="84"/>
  <c r="HT21" i="84"/>
  <c r="HU21" i="84"/>
  <c r="HW21" i="84"/>
  <c r="HX21" i="84"/>
  <c r="HY21" i="84"/>
  <c r="HZ21" i="84"/>
  <c r="IA21" i="84"/>
  <c r="IB21" i="84"/>
  <c r="IC21" i="84"/>
  <c r="ID21" i="84"/>
  <c r="FC59" i="84"/>
  <c r="FD59" i="84"/>
  <c r="FE59" i="84"/>
  <c r="FG59" i="84"/>
  <c r="FH59" i="84"/>
  <c r="FI59" i="84"/>
  <c r="FJ59" i="84"/>
  <c r="FK59" i="84"/>
  <c r="FL59" i="84"/>
  <c r="FM59" i="84"/>
  <c r="FN59" i="84"/>
  <c r="FO59" i="84"/>
  <c r="FT59" i="84"/>
  <c r="FU59" i="84"/>
  <c r="FV59" i="84"/>
  <c r="FX59" i="84"/>
  <c r="FY59" i="84"/>
  <c r="FZ59" i="84"/>
  <c r="GA59" i="84"/>
  <c r="GB59" i="84"/>
  <c r="GC59" i="84"/>
  <c r="GD59" i="84"/>
  <c r="GE59" i="84"/>
  <c r="GF59" i="84"/>
  <c r="GK59" i="84"/>
  <c r="GL59" i="84"/>
  <c r="GM59" i="84"/>
  <c r="GO59" i="84"/>
  <c r="GP59" i="84"/>
  <c r="GQ59" i="84"/>
  <c r="GR59" i="84"/>
  <c r="GS59" i="84"/>
  <c r="GT59" i="84"/>
  <c r="GU59" i="84"/>
  <c r="GV59" i="84"/>
  <c r="GW59" i="84"/>
  <c r="HB59" i="84"/>
  <c r="HC59" i="84"/>
  <c r="HD59" i="84"/>
  <c r="HF59" i="84"/>
  <c r="HG59" i="84"/>
  <c r="HH59" i="84"/>
  <c r="HI59" i="84"/>
  <c r="HJ59" i="84"/>
  <c r="HK59" i="84"/>
  <c r="HL59" i="84"/>
  <c r="HM59" i="84"/>
  <c r="HN59" i="84"/>
  <c r="HS59" i="84"/>
  <c r="HT59" i="84"/>
  <c r="HU59" i="84"/>
  <c r="HW59" i="84"/>
  <c r="HX59" i="84"/>
  <c r="HY59" i="84"/>
  <c r="HZ59" i="84"/>
  <c r="IA59" i="84"/>
  <c r="IB59" i="84"/>
  <c r="IC59" i="84"/>
  <c r="ID59" i="84"/>
  <c r="FC62" i="84"/>
  <c r="FD62" i="84"/>
  <c r="FE62" i="84"/>
  <c r="FG62" i="84"/>
  <c r="FH62" i="84"/>
  <c r="FI62" i="84"/>
  <c r="FJ62" i="84"/>
  <c r="FK62" i="84"/>
  <c r="FL62" i="84"/>
  <c r="FM62" i="84"/>
  <c r="FN62" i="84"/>
  <c r="FO62" i="84"/>
  <c r="FT62" i="84"/>
  <c r="FU62" i="84"/>
  <c r="FV62" i="84"/>
  <c r="FX62" i="84"/>
  <c r="FY62" i="84"/>
  <c r="FZ62" i="84"/>
  <c r="GA62" i="84"/>
  <c r="GB62" i="84"/>
  <c r="GC62" i="84"/>
  <c r="GD62" i="84"/>
  <c r="GE62" i="84"/>
  <c r="GF62" i="84"/>
  <c r="GK62" i="84"/>
  <c r="GL62" i="84"/>
  <c r="GM62" i="84"/>
  <c r="GO62" i="84"/>
  <c r="GP62" i="84"/>
  <c r="GQ62" i="84"/>
  <c r="GR62" i="84"/>
  <c r="GS62" i="84"/>
  <c r="GT62" i="84"/>
  <c r="GU62" i="84"/>
  <c r="GV62" i="84"/>
  <c r="GW62" i="84"/>
  <c r="HB62" i="84"/>
  <c r="HC62" i="84"/>
  <c r="HD62" i="84"/>
  <c r="HF62" i="84"/>
  <c r="HG62" i="84"/>
  <c r="HH62" i="84"/>
  <c r="HI62" i="84"/>
  <c r="HJ62" i="84"/>
  <c r="HK62" i="84"/>
  <c r="HL62" i="84"/>
  <c r="HM62" i="84"/>
  <c r="HN62" i="84"/>
  <c r="HS62" i="84"/>
  <c r="HT62" i="84"/>
  <c r="HU62" i="84"/>
  <c r="HW62" i="84"/>
  <c r="HX62" i="84"/>
  <c r="HY62" i="84"/>
  <c r="HZ62" i="84"/>
  <c r="IA62" i="84"/>
  <c r="IB62" i="84"/>
  <c r="IC62" i="84"/>
  <c r="ID62" i="84"/>
  <c r="AJ83" i="84"/>
  <c r="AK83" i="84"/>
  <c r="AL83" i="84"/>
  <c r="AM83" i="84"/>
  <c r="AQ83" i="84"/>
  <c r="AR83" i="84"/>
  <c r="AS83" i="84"/>
  <c r="AT83" i="84"/>
  <c r="AU83" i="84"/>
  <c r="AV83" i="84"/>
  <c r="AW83" i="84"/>
  <c r="AX83" i="84"/>
  <c r="AZ83" i="84"/>
  <c r="BA83" i="84"/>
  <c r="BB83" i="84"/>
  <c r="BC83" i="84"/>
  <c r="BD83" i="84"/>
  <c r="BH83" i="84"/>
  <c r="BI83" i="84"/>
  <c r="BJ83" i="84"/>
  <c r="BK83" i="84"/>
  <c r="BL83" i="84"/>
  <c r="BM83" i="84"/>
  <c r="BN83" i="84"/>
  <c r="BO83" i="84"/>
  <c r="BQ83" i="84"/>
  <c r="BR83" i="84"/>
  <c r="BS83" i="84"/>
  <c r="BT83" i="84"/>
  <c r="BU83" i="84"/>
  <c r="BY83" i="84"/>
  <c r="BZ83" i="84"/>
  <c r="CA83" i="84"/>
  <c r="CB83" i="84"/>
  <c r="CC83" i="84"/>
  <c r="CD83" i="84"/>
  <c r="CE83" i="84"/>
  <c r="CF83" i="84"/>
  <c r="CH83" i="84"/>
  <c r="CI83" i="84"/>
  <c r="CJ83" i="84"/>
  <c r="CK83" i="84"/>
  <c r="CL83" i="84"/>
  <c r="CP83" i="84"/>
  <c r="CQ83" i="84"/>
  <c r="CR83" i="84"/>
  <c r="CS83" i="84"/>
  <c r="CT83" i="84"/>
  <c r="CU83" i="84"/>
  <c r="CV83" i="84"/>
  <c r="CW83" i="84"/>
  <c r="CY83" i="84"/>
  <c r="CZ83" i="84"/>
  <c r="DA83" i="84"/>
  <c r="DC83" i="84"/>
  <c r="DG83" i="84"/>
  <c r="DH83" i="84"/>
  <c r="DI83" i="84"/>
  <c r="DJ83" i="84"/>
  <c r="DK83" i="84"/>
  <c r="DL83" i="84"/>
  <c r="DM83" i="84"/>
  <c r="DN83" i="84"/>
  <c r="DP83" i="84"/>
  <c r="DQ83" i="84"/>
  <c r="DR83" i="84"/>
  <c r="DS83" i="84"/>
  <c r="DT83" i="84"/>
  <c r="DX83" i="84"/>
  <c r="DY83" i="84"/>
  <c r="DZ83" i="84"/>
  <c r="EA83" i="84"/>
  <c r="EB83" i="84"/>
  <c r="EC83" i="84"/>
  <c r="ED83" i="84"/>
  <c r="EE83" i="84"/>
  <c r="EH83" i="84"/>
  <c r="EI83" i="84"/>
  <c r="EJ83" i="84"/>
  <c r="EK83" i="84"/>
  <c r="EO83" i="84"/>
  <c r="EP83" i="84"/>
  <c r="EQ83" i="84"/>
  <c r="ER83" i="84"/>
  <c r="ES83" i="84"/>
  <c r="ET83" i="84"/>
  <c r="EU83" i="84"/>
  <c r="EV83" i="84"/>
  <c r="FA83" i="84"/>
  <c r="FB83" i="84"/>
  <c r="FF83" i="84"/>
  <c r="FP83" i="84"/>
  <c r="FQ83" i="84"/>
  <c r="FR83" i="84"/>
  <c r="FS83" i="84"/>
  <c r="FW83" i="84"/>
  <c r="GG83" i="84"/>
  <c r="GH83" i="84"/>
  <c r="GI83" i="84"/>
  <c r="GJ83" i="84"/>
  <c r="GN83" i="84"/>
  <c r="GX83" i="84"/>
  <c r="GY83" i="84"/>
  <c r="GZ83" i="84"/>
  <c r="HA83" i="84"/>
  <c r="HE83" i="84"/>
  <c r="HO83" i="84"/>
  <c r="HP83" i="84"/>
  <c r="HQ83" i="84"/>
  <c r="HR83" i="84"/>
  <c r="HV83" i="84"/>
  <c r="EF83" i="84"/>
  <c r="EW83" i="84"/>
  <c r="DO83" i="84"/>
  <c r="CG83" i="84"/>
  <c r="CX83" i="84"/>
  <c r="AY83" i="84"/>
  <c r="BP83" i="84"/>
  <c r="Y27" i="84"/>
  <c r="AF59" i="84" l="1"/>
  <c r="AG59" i="84" s="1"/>
  <c r="AO83" i="84"/>
  <c r="DV83" i="84"/>
  <c r="EN83" i="84"/>
  <c r="AB66" i="84"/>
  <c r="AF66" i="84" s="1"/>
  <c r="AG66" i="84" s="1"/>
  <c r="AB76" i="84"/>
  <c r="AF76" i="84" s="1"/>
  <c r="AG76" i="84" s="1"/>
  <c r="AB77" i="84"/>
  <c r="AF77" i="84" s="1"/>
  <c r="AG77" i="84" s="1"/>
  <c r="AB65" i="84"/>
  <c r="AF65" i="84" s="1"/>
  <c r="AG65" i="84" s="1"/>
  <c r="AB71" i="84"/>
  <c r="AF71" i="84" s="1"/>
  <c r="AH71" i="84" s="1"/>
  <c r="AB75" i="84"/>
  <c r="AF75" i="84" s="1"/>
  <c r="AG75" i="84" s="1"/>
  <c r="HD83" i="84"/>
  <c r="AB67" i="84"/>
  <c r="AF67" i="84" s="1"/>
  <c r="AG67" i="84" s="1"/>
  <c r="AB73" i="84"/>
  <c r="AF73" i="84" s="1"/>
  <c r="AG73" i="84" s="1"/>
  <c r="GW83" i="84"/>
  <c r="AB64" i="84"/>
  <c r="AF64" i="84" s="1"/>
  <c r="AH64" i="84" s="1"/>
  <c r="AB74" i="84"/>
  <c r="AF74" i="84" s="1"/>
  <c r="AG74" i="84" s="1"/>
  <c r="DD83" i="84"/>
  <c r="AB72" i="84"/>
  <c r="AF72" i="84" s="1"/>
  <c r="AG72" i="84" s="1"/>
  <c r="AB68" i="84"/>
  <c r="AF68" i="84" s="1"/>
  <c r="AG68" i="84" s="1"/>
  <c r="AB21" i="84"/>
  <c r="AF21" i="84" s="1"/>
  <c r="AH21" i="84" s="1"/>
  <c r="BV83" i="84"/>
  <c r="DE83" i="84"/>
  <c r="HB83" i="84"/>
  <c r="HN87" i="84"/>
  <c r="FO87" i="84"/>
  <c r="AB86" i="84"/>
  <c r="CO83" i="84"/>
  <c r="FD83" i="84"/>
  <c r="DW83" i="84"/>
  <c r="DF83" i="84"/>
  <c r="FE83" i="84"/>
  <c r="ID83" i="84"/>
  <c r="AA27" i="84"/>
  <c r="AN83" i="84"/>
  <c r="BE83" i="84"/>
  <c r="BX83" i="84"/>
  <c r="CM83" i="84"/>
  <c r="AB23" i="84"/>
  <c r="AF23" i="84" s="1"/>
  <c r="AG23" i="84" s="1"/>
  <c r="AP83" i="84"/>
  <c r="HF83" i="84"/>
  <c r="AB85" i="84"/>
  <c r="BG83" i="84"/>
  <c r="BF83" i="84"/>
  <c r="BW83" i="84"/>
  <c r="CN83" i="84"/>
  <c r="AB22" i="84"/>
  <c r="AF22" i="84" s="1"/>
  <c r="AH22" i="84" s="1"/>
  <c r="HC83" i="84"/>
  <c r="GF87" i="84"/>
  <c r="GL83" i="84"/>
  <c r="HW83" i="84"/>
  <c r="FV83" i="84"/>
  <c r="FU83" i="84"/>
  <c r="GO83" i="84"/>
  <c r="HU83" i="84"/>
  <c r="GM83" i="84"/>
  <c r="HS83" i="84"/>
  <c r="GK83" i="84"/>
  <c r="FT83" i="84"/>
  <c r="EL83" i="84"/>
  <c r="FC83" i="84"/>
  <c r="DU83" i="84"/>
  <c r="FO83" i="84"/>
  <c r="EM83" i="84"/>
  <c r="HN83" i="84"/>
  <c r="HM83" i="84"/>
  <c r="FX83" i="84"/>
  <c r="AH59" i="84"/>
  <c r="AB79" i="84"/>
  <c r="AF79" i="84" s="1"/>
  <c r="AG79" i="84" s="1"/>
  <c r="HT83" i="84"/>
  <c r="GF83" i="84"/>
  <c r="FG83" i="84"/>
  <c r="GV83" i="84"/>
  <c r="GE83" i="84"/>
  <c r="AB80" i="84"/>
  <c r="AF80" i="84" s="1"/>
  <c r="AG80" i="84" s="1"/>
  <c r="AB78" i="84"/>
  <c r="AF78" i="84" s="1"/>
  <c r="AG78" i="84" s="1"/>
  <c r="GW87" i="84"/>
  <c r="FN24" i="84"/>
  <c r="FN83" i="84" s="1"/>
  <c r="AB25" i="84"/>
  <c r="AF25" i="84" s="1"/>
  <c r="AH25" i="84" s="1"/>
  <c r="AB24" i="84"/>
  <c r="AF24" i="84" s="1"/>
  <c r="AB84" i="84"/>
  <c r="AG21" i="84" l="1"/>
  <c r="AG22" i="84"/>
  <c r="AG71" i="84"/>
  <c r="AG25" i="84"/>
  <c r="AH23" i="84"/>
  <c r="AG64" i="84"/>
  <c r="AH68" i="84"/>
  <c r="AH24" i="84"/>
  <c r="AG24" i="84"/>
  <c r="AA50" i="84" l="1"/>
  <c r="AF50" i="84" s="1"/>
  <c r="AG50" i="84" s="1"/>
  <c r="AH50" i="84" l="1"/>
  <c r="Y61" i="84"/>
  <c r="Y82" i="84" s="1"/>
  <c r="AA38" i="84"/>
  <c r="AF41" i="84"/>
  <c r="AG41" i="84" s="1"/>
  <c r="AG47" i="84"/>
  <c r="AG44" i="84"/>
  <c r="AF49" i="84"/>
  <c r="AG49" i="84" s="1"/>
  <c r="AG43" i="84"/>
  <c r="AF48" i="84"/>
  <c r="AG48" i="84" s="1"/>
  <c r="AF39" i="84"/>
  <c r="AG39" i="84" s="1"/>
  <c r="AG45" i="84"/>
  <c r="AG42" i="84"/>
  <c r="AF40" i="84"/>
  <c r="AG40" i="84" s="1"/>
  <c r="AG46" i="84"/>
  <c r="Y19" i="84" l="1"/>
  <c r="AA57" i="84"/>
  <c r="AA61" i="84" s="1"/>
  <c r="AF61" i="84" s="1"/>
  <c r="AG61" i="84" s="1"/>
  <c r="AH49" i="84"/>
  <c r="AH48" i="84"/>
  <c r="AF38" i="84"/>
  <c r="AG38" i="84" s="1"/>
  <c r="EG83" i="84" l="1"/>
</calcChain>
</file>

<file path=xl/sharedStrings.xml><?xml version="1.0" encoding="utf-8"?>
<sst xmlns="http://schemas.openxmlformats.org/spreadsheetml/2006/main" count="783" uniqueCount="297">
  <si>
    <t xml:space="preserve"> </t>
  </si>
  <si>
    <t>Н  А  В  Ч  А  Л  Ь  Н  И  Й     П  Л  А  Н</t>
  </si>
  <si>
    <t>сем.</t>
  </si>
  <si>
    <t xml:space="preserve">    </t>
  </si>
  <si>
    <t>Обсяг</t>
  </si>
  <si>
    <t xml:space="preserve">Код </t>
  </si>
  <si>
    <t xml:space="preserve">НАЗВА </t>
  </si>
  <si>
    <t>кп</t>
  </si>
  <si>
    <t>кр</t>
  </si>
  <si>
    <t>ВСЬОГО</t>
  </si>
  <si>
    <t>лекцій</t>
  </si>
  <si>
    <t xml:space="preserve">   </t>
  </si>
  <si>
    <t xml:space="preserve">                                       </t>
  </si>
  <si>
    <t>тижд.</t>
  </si>
  <si>
    <t>РГР</t>
  </si>
  <si>
    <t>год.</t>
  </si>
  <si>
    <t>%</t>
  </si>
  <si>
    <t xml:space="preserve">          всього - </t>
  </si>
  <si>
    <r>
      <t xml:space="preserve">Форма навчання:    </t>
    </r>
    <r>
      <rPr>
        <b/>
        <sz val="14"/>
        <rFont val="Times New Roman Cyr"/>
        <family val="1"/>
        <charset val="204"/>
      </rPr>
      <t>Денна</t>
    </r>
  </si>
  <si>
    <t>практичних</t>
  </si>
  <si>
    <t>контр.</t>
  </si>
  <si>
    <t>Форма обліку знань</t>
  </si>
  <si>
    <t>Запис годин в залікову книжку</t>
  </si>
  <si>
    <t xml:space="preserve">лаб. роб. </t>
  </si>
  <si>
    <t>СРС</t>
  </si>
  <si>
    <t>практик</t>
  </si>
  <si>
    <t>Кафедра</t>
  </si>
  <si>
    <t>Різниця</t>
  </si>
  <si>
    <t>Передбачено робочи навчалним планом на семестр</t>
  </si>
  <si>
    <t>курс</t>
  </si>
  <si>
    <t>годин</t>
  </si>
  <si>
    <t>групи</t>
  </si>
  <si>
    <t>кількість студентів</t>
  </si>
  <si>
    <t>Семестр</t>
  </si>
  <si>
    <t>СРС аудит</t>
  </si>
  <si>
    <t>Р О Б О Ч И Й    Н  А  В  Ч  А  Л  Ь  Н  И  Й     П  Л  А  Н</t>
  </si>
  <si>
    <t>Осінній</t>
  </si>
  <si>
    <t>Весняний</t>
  </si>
  <si>
    <t>FFFF</t>
  </si>
  <si>
    <t>Курс</t>
  </si>
  <si>
    <t>вага</t>
  </si>
  <si>
    <t xml:space="preserve">         2.1. Дисципліни за вибором ВНЗ</t>
  </si>
  <si>
    <t>контрольні</t>
  </si>
  <si>
    <t>роботи</t>
  </si>
  <si>
    <t>ДИСЦИПЛІНИ</t>
  </si>
  <si>
    <t>ФАКУЛЬТЕТ ІНФОРМАЦІЙНИХ ТЕХНОЛОГІЙ І СИСТЕМ</t>
  </si>
  <si>
    <t>Н А   2 0 1 2  /  2 0 1 3  Н.Р.</t>
  </si>
  <si>
    <t xml:space="preserve">Рік  прийому  -   2012 </t>
  </si>
  <si>
    <t>ЧЕРКАСЬКИЙ   ДЕРЖАВНИЙ   ТЕХНОЛОГІЧНИЙ   УНІВЕРСИТЕТ</t>
  </si>
  <si>
    <t>Форма навчання</t>
  </si>
  <si>
    <t>Денна</t>
  </si>
  <si>
    <t>(шифр і назва спеціальності)</t>
  </si>
  <si>
    <t xml:space="preserve">     М.П.</t>
  </si>
  <si>
    <t>ІІ. ЗВЕДЕНІ ДАНІ ПРО БЮДЖЕТ ЧАСУ, тижні</t>
  </si>
  <si>
    <t>Червень</t>
  </si>
  <si>
    <t>Липень</t>
  </si>
  <si>
    <t xml:space="preserve">     Серпень    </t>
  </si>
  <si>
    <t>Травень</t>
  </si>
  <si>
    <t>Квітень</t>
  </si>
  <si>
    <t>Березень</t>
  </si>
  <si>
    <t>Лютий</t>
  </si>
  <si>
    <t>Січень</t>
  </si>
  <si>
    <t>Грудень</t>
  </si>
  <si>
    <t>Листопад</t>
  </si>
  <si>
    <t>Жовтень</t>
  </si>
  <si>
    <t>Вересень</t>
  </si>
  <si>
    <t>К у р с</t>
  </si>
  <si>
    <t>Строк навчання</t>
  </si>
  <si>
    <t>(роки і місяці)</t>
  </si>
  <si>
    <t>за</t>
  </si>
  <si>
    <t>ОПП</t>
  </si>
  <si>
    <t>Тижні</t>
  </si>
  <si>
    <t>Теоретичне навчання</t>
  </si>
  <si>
    <t>Екзаменаційна сесія</t>
  </si>
  <si>
    <t>Канікули</t>
  </si>
  <si>
    <t>Разом</t>
  </si>
  <si>
    <t>Позначення:</t>
  </si>
  <si>
    <t>Т</t>
  </si>
  <si>
    <t>К</t>
  </si>
  <si>
    <t>П</t>
  </si>
  <si>
    <t>С</t>
  </si>
  <si>
    <t xml:space="preserve"> - теоретичні заняття;</t>
  </si>
  <si>
    <t xml:space="preserve"> - екзаменаційна  сесія;</t>
  </si>
  <si>
    <t xml:space="preserve"> - канікули;</t>
  </si>
  <si>
    <t>Всього</t>
  </si>
  <si>
    <t>НАВЧАЛЬНОЇ</t>
  </si>
  <si>
    <t>Екзамени</t>
  </si>
  <si>
    <t>Заліки</t>
  </si>
  <si>
    <t>РОЗПОДІЛ ЗА СЕМЕСТРАМИ</t>
  </si>
  <si>
    <t>Кількість</t>
  </si>
  <si>
    <t>кредитів</t>
  </si>
  <si>
    <t xml:space="preserve"> Розподіл по курсам та семестрам  </t>
  </si>
  <si>
    <t>Загальна кількість</t>
  </si>
  <si>
    <t xml:space="preserve">Рік вступу </t>
  </si>
  <si>
    <t>На основі</t>
  </si>
  <si>
    <t xml:space="preserve"> ГРАФІК  НАВЧАЛЬНОГО ПРОЦЕСУ</t>
  </si>
  <si>
    <t>За для нормальної роботи системи необхідно витримувати вірний формат файлу із навчальним планом.</t>
  </si>
  <si>
    <t>На першому аркуши "Shapka" у комірках повинно бути:</t>
  </si>
  <si>
    <t xml:space="preserve"> код та назва спеціальності</t>
  </si>
  <si>
    <t>сховано, вмістит вказівку про тип семестру - осінній, весняний</t>
  </si>
  <si>
    <t>з рядка 19</t>
  </si>
  <si>
    <t>повиннен починатись перелік дисціплін та назв груп дисціплін</t>
  </si>
  <si>
    <t>На другому аркуши "Plan" повинно бути:</t>
  </si>
  <si>
    <t>назви курсів (не повинно бути назв групи, або ще чогось)</t>
  </si>
  <si>
    <t>номера семестрів</t>
  </si>
  <si>
    <t>кількість тижнів у семестрах</t>
  </si>
  <si>
    <t xml:space="preserve">вага кредиту </t>
  </si>
  <si>
    <t xml:space="preserve">рядок 17 стовбчики 35,52,69,86,103,120,137,154,171,188,205,222 </t>
  </si>
  <si>
    <t xml:space="preserve">рядок 15 стовбчики 35,52,69,86,103,120,137,154,171,188,205,222 </t>
  </si>
  <si>
    <t xml:space="preserve">рядок 12 стовбчики 35,52,69,86,103,120,137,154,171,188,205,222 </t>
  </si>
  <si>
    <t xml:space="preserve">рядок 18 стовбчики 35,52,69,86,103,120,137,154,171,188,205,222 </t>
  </si>
  <si>
    <t xml:space="preserve">рядок з 31 до 37 у стовбчиках з 27 до 53 </t>
  </si>
  <si>
    <t xml:space="preserve">рядок 17 стовбчики 25 </t>
  </si>
  <si>
    <t xml:space="preserve">рядок 20,21,22,23,24,25,26 </t>
  </si>
  <si>
    <t xml:space="preserve">рядок 13 стовбчик 6 </t>
  </si>
  <si>
    <t xml:space="preserve"> ПРАКТИКА та ДЕРЖАВНА АТЕСТАЦІЯ</t>
  </si>
  <si>
    <t xml:space="preserve">рядок 42 стовбчик 1 </t>
  </si>
  <si>
    <t xml:space="preserve">рядок 43 стовбчик 1 </t>
  </si>
  <si>
    <t xml:space="preserve">рядок 44 стовбчик 6 </t>
  </si>
  <si>
    <t>Підпис начальника навчальної частини</t>
  </si>
  <si>
    <t>Підпис декана факультету</t>
  </si>
  <si>
    <t>Підпис завідувача кафедрою</t>
  </si>
  <si>
    <t xml:space="preserve">             ЗАТВЕРДЖУЮ</t>
  </si>
  <si>
    <t>МІНІСТЕРСТВО ОСВІТИ І НАУКИ УКРАЇНИ</t>
  </si>
  <si>
    <t>1.  О Б О В ` Я З К О В І    Д И С Ц И П Л І Н И</t>
  </si>
  <si>
    <t>Всього за циклом обов'язкових дисциплін</t>
  </si>
  <si>
    <t>2.  В И Б І Р К О В І    Д И С Ц И П Л І Н И</t>
  </si>
  <si>
    <t>Української мови та загал. мовознавства</t>
  </si>
  <si>
    <t>ІУтаСД</t>
  </si>
  <si>
    <t>Філософії</t>
  </si>
  <si>
    <t xml:space="preserve">     </t>
  </si>
  <si>
    <t xml:space="preserve">Декан ______________ </t>
  </si>
  <si>
    <t>повної загальної середньої освіти</t>
  </si>
  <si>
    <t xml:space="preserve">Iсторiя та культура України                        </t>
  </si>
  <si>
    <t>Українська мова за професійним спрямуванням</t>
  </si>
  <si>
    <t xml:space="preserve">Фiлософiя                              </t>
  </si>
  <si>
    <t>Прикладної лінгвістики</t>
  </si>
  <si>
    <t>Ознайомча практика</t>
  </si>
  <si>
    <t>"ЗАТВЕРДЖУЮ"</t>
  </si>
  <si>
    <t>Ректор</t>
  </si>
  <si>
    <t>О.О. Григор</t>
  </si>
  <si>
    <t>Протокол № ______  від "___" ____________ 20___</t>
  </si>
  <si>
    <t xml:space="preserve">"______"_________________  20____ </t>
  </si>
  <si>
    <t>підготовки на першому (бакалаврському) рівні вищої освіти</t>
  </si>
  <si>
    <t xml:space="preserve">Освітня </t>
  </si>
  <si>
    <t>кваліфікація</t>
  </si>
  <si>
    <t>(зазначається освітній рівень)</t>
  </si>
  <si>
    <t>Спеціальність</t>
  </si>
  <si>
    <t>Спеціалізація</t>
  </si>
  <si>
    <t xml:space="preserve">Освітня програма </t>
  </si>
  <si>
    <t>(назва освітньої програмиї)</t>
  </si>
  <si>
    <t>(денна,  заочна)</t>
  </si>
  <si>
    <t>І.  ГРАФІК ОСВІТНЬОГО ПРОЦЕСУ</t>
  </si>
  <si>
    <t>IV. АТЕСТАЦІЯ</t>
  </si>
  <si>
    <t>III. ПРАКТИЧНА ПІДГОТОВКА</t>
  </si>
  <si>
    <t>ПКР</t>
  </si>
  <si>
    <t>Атестація</t>
  </si>
  <si>
    <t>А</t>
  </si>
  <si>
    <t xml:space="preserve"> - атестація</t>
  </si>
  <si>
    <t xml:space="preserve"> - підготовка кваліфікаційної роботи;</t>
  </si>
  <si>
    <t xml:space="preserve"> - практична  підготовка;</t>
  </si>
  <si>
    <t>I</t>
  </si>
  <si>
    <t>II</t>
  </si>
  <si>
    <t>III</t>
  </si>
  <si>
    <t>IV</t>
  </si>
  <si>
    <t>Практична підготовка</t>
  </si>
  <si>
    <t>Підготовка кваліфікаційної роботи</t>
  </si>
  <si>
    <t xml:space="preserve">Галузь знань </t>
  </si>
  <si>
    <t>V.  ПЛАН  ОСВІТНЬОГО  ПРОЦЕСУ</t>
  </si>
  <si>
    <t xml:space="preserve">          1.1 Цикл загальної підготовки</t>
  </si>
  <si>
    <t>Іноземна мова за професійним спрямуванням</t>
  </si>
  <si>
    <t>Фізичне виховання</t>
  </si>
  <si>
    <t>(шифр і назва галузі знань)</t>
  </si>
  <si>
    <t xml:space="preserve">   Вид підготовки</t>
  </si>
  <si>
    <t>(шифр та назва спеціалізації)</t>
  </si>
  <si>
    <t xml:space="preserve">                                 (підпис)                                     (призвище та ініціали)</t>
  </si>
  <si>
    <t>Затверджено вченою радою ЧДТУ</t>
  </si>
  <si>
    <t xml:space="preserve">          1.2 Цикл професійної підготовки</t>
  </si>
  <si>
    <t>Форма атестації (кваліфікаційний іспит, кваліфікаційна робота бакалавра (магістра))</t>
  </si>
  <si>
    <t>ОЗП 1</t>
  </si>
  <si>
    <t>ОЗП 2</t>
  </si>
  <si>
    <t>ОЗП 3</t>
  </si>
  <si>
    <t>ОЗП 4</t>
  </si>
  <si>
    <t>ОЗП 5</t>
  </si>
  <si>
    <t>ОПП 1</t>
  </si>
  <si>
    <t>А 2</t>
  </si>
  <si>
    <t xml:space="preserve">        А Т Е С Т А Ц І Я </t>
  </si>
  <si>
    <t>Начальник навчально-методичного відділу_____________ С.М. Мильніченко</t>
  </si>
  <si>
    <t>Код</t>
  </si>
  <si>
    <t xml:space="preserve">Обсяг годин аудиторних занять </t>
  </si>
  <si>
    <t>лекції</t>
  </si>
  <si>
    <t>ЄКТС</t>
  </si>
  <si>
    <t xml:space="preserve"> Екзамени:                                    </t>
  </si>
  <si>
    <t>на семестр:</t>
  </si>
  <si>
    <t>практ. заняття</t>
  </si>
  <si>
    <t>лаб.роботи</t>
  </si>
  <si>
    <t xml:space="preserve"> Заліки:                                          </t>
  </si>
  <si>
    <t xml:space="preserve">3 роки 10 місяців </t>
  </si>
  <si>
    <t>Кількість годин на тиждень:</t>
  </si>
  <si>
    <t>Загальна кількість контрольних заходів</t>
  </si>
  <si>
    <t>Безпека життєдіяльності та цивільний захист</t>
  </si>
  <si>
    <t>ВПП 1</t>
  </si>
  <si>
    <t>ВПП 2</t>
  </si>
  <si>
    <t>ВПП 3</t>
  </si>
  <si>
    <t>ВПП 4</t>
  </si>
  <si>
    <t>ВПП 5</t>
  </si>
  <si>
    <t>ВПП 6</t>
  </si>
  <si>
    <t>ВПП 7</t>
  </si>
  <si>
    <t>ВПП 8</t>
  </si>
  <si>
    <t>ВПП 9</t>
  </si>
  <si>
    <t>ВПП 10</t>
  </si>
  <si>
    <t xml:space="preserve">Курсові проекти/роботи: </t>
  </si>
  <si>
    <t>Завідувач кафедри</t>
  </si>
  <si>
    <t>________________________</t>
  </si>
  <si>
    <t>ОЗП 6</t>
  </si>
  <si>
    <t>ОПП 2</t>
  </si>
  <si>
    <t>ОПП 9</t>
  </si>
  <si>
    <t>ОПП 10</t>
  </si>
  <si>
    <t>ОПП 11</t>
  </si>
  <si>
    <t>ОПП 12</t>
  </si>
  <si>
    <t>ОПП 13</t>
  </si>
  <si>
    <t>ОПП 14</t>
  </si>
  <si>
    <t>ОПП 15</t>
  </si>
  <si>
    <t>ОПП 16</t>
  </si>
  <si>
    <t>ОПП 17</t>
  </si>
  <si>
    <t>ОПП 18</t>
  </si>
  <si>
    <t>ОПП 19</t>
  </si>
  <si>
    <t>ОПП 20</t>
  </si>
  <si>
    <t>ОПП 21</t>
  </si>
  <si>
    <t>ОПП 22</t>
  </si>
  <si>
    <t>ОПП 23</t>
  </si>
  <si>
    <t>ОПП 8</t>
  </si>
  <si>
    <t>ВЗП 1</t>
  </si>
  <si>
    <t>ВЗП 2</t>
  </si>
  <si>
    <t>ВЗП 3</t>
  </si>
  <si>
    <t>ВЗП 4</t>
  </si>
  <si>
    <t>ВЗП 5</t>
  </si>
  <si>
    <t xml:space="preserve">  ,</t>
  </si>
  <si>
    <t xml:space="preserve">____________________   </t>
  </si>
  <si>
    <t>____________________    20____р.</t>
  </si>
  <si>
    <t>НДВВЗП1</t>
  </si>
  <si>
    <t>НДВВЗП2</t>
  </si>
  <si>
    <t>НДВВЗП3</t>
  </si>
  <si>
    <t>НДВВЗП4</t>
  </si>
  <si>
    <t>НДВВЗП5</t>
  </si>
  <si>
    <t>НДВВПП1</t>
  </si>
  <si>
    <t>НДВВПП2</t>
  </si>
  <si>
    <t>НДВВПП3</t>
  </si>
  <si>
    <t>НДВВПП4</t>
  </si>
  <si>
    <t>НДВВПП5</t>
  </si>
  <si>
    <t>НДВВПП6</t>
  </si>
  <si>
    <t>НДВВПП7</t>
  </si>
  <si>
    <t>НДВВПП8</t>
  </si>
  <si>
    <t>НДВВПП9</t>
  </si>
  <si>
    <t>НДВВПП10</t>
  </si>
  <si>
    <t xml:space="preserve">          2.1 Цикл загальної підготовки*</t>
  </si>
  <si>
    <t xml:space="preserve">          2.2 Цикл професійної підготовки**                                                                                                                           </t>
  </si>
  <si>
    <t>*</t>
  </si>
  <si>
    <t>**</t>
  </si>
  <si>
    <t>Вища математика</t>
  </si>
  <si>
    <t>ОПП 3</t>
  </si>
  <si>
    <t>ОПП 4</t>
  </si>
  <si>
    <t>ОПП 5</t>
  </si>
  <si>
    <t>ОПП 6</t>
  </si>
  <si>
    <t>ОПП 7</t>
  </si>
  <si>
    <t>Теоретична механіка</t>
  </si>
  <si>
    <t>Нарисна геометрія</t>
  </si>
  <si>
    <t>Інженерна та комп'ютерна графіка</t>
  </si>
  <si>
    <t>Опір матеріалів</t>
  </si>
  <si>
    <t>Взаємозамінність, стандартизація та технічні вимірювання</t>
  </si>
  <si>
    <t>ОПП 24</t>
  </si>
  <si>
    <t>Вступ до фаху</t>
  </si>
  <si>
    <t>ОПП 25</t>
  </si>
  <si>
    <t>ОПП 26</t>
  </si>
  <si>
    <t>ОПП 27</t>
  </si>
  <si>
    <t>ОПП 28</t>
  </si>
  <si>
    <t>Гідрогазодинаміка</t>
  </si>
  <si>
    <t>Енерготехнологій</t>
  </si>
  <si>
    <t>Технічна термодинаміка</t>
  </si>
  <si>
    <t>Тепломасообмін</t>
  </si>
  <si>
    <t>Насоси, вентилятори та обладнання</t>
  </si>
  <si>
    <t>Теплофікація та теплові мережі</t>
  </si>
  <si>
    <t>Енерго- та ресурсозбереження</t>
  </si>
  <si>
    <t>Котельні установки промислових підприємств</t>
  </si>
  <si>
    <t>САПР енергообладнання</t>
  </si>
  <si>
    <t>Теплотехнологічні процеси та установки</t>
  </si>
  <si>
    <t>Кваліфікаційний іспит</t>
  </si>
  <si>
    <t>Опалення, вентиляція та кондиціювання повітря</t>
  </si>
  <si>
    <t>І-ша виробнича практика</t>
  </si>
  <si>
    <t>ІІІ-тя виробнича практика</t>
  </si>
  <si>
    <t>ІІ-га виробнича практика</t>
  </si>
  <si>
    <t>14 Електрична інженерія</t>
  </si>
  <si>
    <t>144 Теплоенергетика</t>
  </si>
  <si>
    <t>бакалавр з теплоенергетики</t>
  </si>
  <si>
    <t>Теплоенергетика</t>
  </si>
  <si>
    <t>Загальна фізика</t>
  </si>
  <si>
    <t>Технологія конструкційних матеріалів та матеріалознавство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</si>
</sst>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р.&quot;;[Red]\-#,##0.00\ &quot;р.&quot;"/>
    <numFmt numFmtId="165" formatCode="0.0"/>
    <numFmt numFmtId="166" formatCode="\Т\е\кs\т"/>
  </numFmts>
  <fonts count="81" x14ac:knownFonts="1">
    <font>
      <sz val="12"/>
      <name val="Times New Roman Cyr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1"/>
      <name val="Arial Cyr"/>
      <charset val="204"/>
    </font>
    <font>
      <sz val="14"/>
      <name val="Times New Roman Cyr"/>
      <family val="1"/>
      <charset val="204"/>
    </font>
    <font>
      <sz val="9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1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b/>
      <sz val="1"/>
      <name val="Times New Roman Cyr"/>
      <family val="1"/>
      <charset val="204"/>
    </font>
    <font>
      <sz val="1"/>
      <name val="Times New Roman Cyr"/>
      <family val="1"/>
      <charset val="204"/>
    </font>
    <font>
      <sz val="10"/>
      <color indexed="9"/>
      <name val="Times New Roman Cyr"/>
      <family val="1"/>
      <charset val="204"/>
    </font>
    <font>
      <sz val="12"/>
      <color indexed="20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4"/>
      <name val="Times New Roman"/>
      <family val="1"/>
    </font>
    <font>
      <b/>
      <sz val="8"/>
      <name val="Times New Roman"/>
      <family val="1"/>
    </font>
    <font>
      <sz val="12"/>
      <color indexed="22"/>
      <name val="Times New Roman"/>
      <family val="1"/>
      <charset val="204"/>
    </font>
    <font>
      <b/>
      <sz val="12"/>
      <name val="Times New Roman"/>
      <family val="1"/>
    </font>
    <font>
      <b/>
      <sz val="14"/>
      <color indexed="9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sz val="14"/>
      <color indexed="9"/>
      <name val="Times New Roman Cyr"/>
      <family val="1"/>
      <charset val="204"/>
    </font>
    <font>
      <sz val="8"/>
      <color indexed="9"/>
      <name val="Times New Roman Cyr"/>
      <family val="1"/>
      <charset val="204"/>
    </font>
    <font>
      <sz val="8"/>
      <color indexed="9"/>
      <name val="Arial Cyr"/>
      <family val="2"/>
      <charset val="204"/>
    </font>
    <font>
      <b/>
      <sz val="8"/>
      <color indexed="9"/>
      <name val="Times New Roman Cyr"/>
      <family val="1"/>
      <charset val="204"/>
    </font>
    <font>
      <sz val="11"/>
      <color indexed="9"/>
      <name val="Times New Roman Cyr"/>
      <family val="1"/>
      <charset val="204"/>
    </font>
    <font>
      <b/>
      <sz val="16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0"/>
      <name val="Times New Roman Cyr"/>
      <family val="1"/>
      <charset val="204"/>
    </font>
    <font>
      <sz val="12"/>
      <color theme="0"/>
      <name val="Times New Roman Cyr"/>
      <family val="1"/>
      <charset val="204"/>
    </font>
    <font>
      <b/>
      <sz val="12"/>
      <color theme="0"/>
      <name val="Times New Roman Cyr"/>
      <family val="1"/>
      <charset val="204"/>
    </font>
    <font>
      <sz val="10"/>
      <color theme="0"/>
      <name val="Times New Roman Cyr"/>
      <family val="1"/>
      <charset val="204"/>
    </font>
    <font>
      <sz val="12"/>
      <color rgb="FFFF0000"/>
      <name val="Times New Roman Cyr"/>
      <charset val="204"/>
    </font>
    <font>
      <b/>
      <sz val="20"/>
      <color theme="6" tint="-0.249977111117893"/>
      <name val="Times New Roman Cyr"/>
      <charset val="204"/>
    </font>
    <font>
      <sz val="12"/>
      <color theme="6" tint="-0.249977111117893"/>
      <name val="Times New Roman Cyr"/>
      <charset val="204"/>
    </font>
    <font>
      <b/>
      <sz val="14"/>
      <color rgb="FFFF0000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4">
    <xf numFmtId="0" fontId="0" fillId="0" borderId="1" applyNumberFormat="0" applyFill="0" applyBorder="0">
      <alignment horizontal="center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2" applyNumberFormat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7" fillId="21" borderId="9" applyNumberFormat="0" applyAlignment="0" applyProtection="0"/>
    <xf numFmtId="0" fontId="48" fillId="0" borderId="0" applyNumberFormat="0" applyFill="0" applyBorder="0" applyAlignment="0" applyProtection="0"/>
    <xf numFmtId="0" fontId="42" fillId="20" borderId="2" applyNumberFormat="0" applyAlignment="0" applyProtection="0"/>
    <xf numFmtId="0" fontId="1" fillId="0" borderId="0"/>
    <xf numFmtId="0" fontId="46" fillId="0" borderId="8" applyNumberFormat="0" applyFill="0" applyAlignment="0" applyProtection="0"/>
    <xf numFmtId="0" fontId="50" fillId="3" borderId="0" applyNumberFormat="0" applyBorder="0" applyAlignment="0" applyProtection="0"/>
    <xf numFmtId="0" fontId="1" fillId="23" borderId="10" applyNumberFormat="0" applyFont="0" applyAlignment="0" applyProtection="0"/>
    <xf numFmtId="9" fontId="1" fillId="0" borderId="0" applyFont="0" applyFill="0" applyBorder="0" applyAlignment="0" applyProtection="0"/>
    <xf numFmtId="0" fontId="41" fillId="20" borderId="3" applyNumberFormat="0" applyAlignment="0" applyProtection="0"/>
    <xf numFmtId="0" fontId="52" fillId="0" borderId="7" applyNumberFormat="0" applyFill="0" applyAlignment="0" applyProtection="0"/>
    <xf numFmtId="0" fontId="49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" borderId="0" applyNumberFormat="0" applyBorder="0" applyAlignment="0" applyProtection="0"/>
  </cellStyleXfs>
  <cellXfs count="700">
    <xf numFmtId="0" fontId="0" fillId="0" borderId="0" xfId="0" applyBorder="1">
      <alignment horizontal="center"/>
    </xf>
    <xf numFmtId="0" fontId="0" fillId="0" borderId="0" xfId="0" applyFill="1" applyBorder="1">
      <alignment horizontal="center"/>
    </xf>
    <xf numFmtId="0" fontId="3" fillId="0" borderId="0" xfId="0" applyFont="1" applyBorder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12" xfId="0" applyFont="1" applyBorder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>
      <alignment horizontal="center"/>
    </xf>
    <xf numFmtId="0" fontId="11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Continuous"/>
    </xf>
    <xf numFmtId="0" fontId="6" fillId="0" borderId="14" xfId="0" applyFont="1" applyBorder="1">
      <alignment horizontal="center"/>
    </xf>
    <xf numFmtId="0" fontId="11" fillId="0" borderId="15" xfId="0" applyNumberFormat="1" applyFont="1" applyBorder="1" applyAlignment="1">
      <alignment horizontal="center"/>
    </xf>
    <xf numFmtId="1" fontId="11" fillId="0" borderId="12" xfId="0" applyNumberFormat="1" applyFont="1" applyBorder="1">
      <alignment horizontal="center"/>
    </xf>
    <xf numFmtId="1" fontId="11" fillId="0" borderId="20" xfId="0" applyNumberFormat="1" applyFont="1" applyBorder="1">
      <alignment horizontal="center"/>
    </xf>
    <xf numFmtId="1" fontId="11" fillId="0" borderId="21" xfId="0" applyNumberFormat="1" applyFont="1" applyBorder="1">
      <alignment horizontal="center"/>
    </xf>
    <xf numFmtId="1" fontId="11" fillId="0" borderId="14" xfId="0" applyNumberFormat="1" applyFont="1" applyBorder="1">
      <alignment horizontal="center"/>
    </xf>
    <xf numFmtId="1" fontId="11" fillId="0" borderId="22" xfId="0" applyNumberFormat="1" applyFont="1" applyBorder="1">
      <alignment horizontal="center"/>
    </xf>
    <xf numFmtId="1" fontId="11" fillId="0" borderId="23" xfId="0" applyNumberFormat="1" applyFont="1" applyBorder="1">
      <alignment horizontal="center"/>
    </xf>
    <xf numFmtId="0" fontId="17" fillId="24" borderId="14" xfId="0" applyFont="1" applyFill="1" applyBorder="1">
      <alignment horizontal="center"/>
    </xf>
    <xf numFmtId="0" fontId="12" fillId="24" borderId="14" xfId="0" applyFont="1" applyFill="1" applyBorder="1">
      <alignment horizontal="center"/>
    </xf>
    <xf numFmtId="1" fontId="11" fillId="0" borderId="12" xfId="0" applyNumberFormat="1" applyFont="1" applyFill="1" applyBorder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24" xfId="0" applyNumberFormat="1" applyFont="1" applyFill="1" applyBorder="1" applyAlignment="1">
      <alignment horizontal="center"/>
    </xf>
    <xf numFmtId="165" fontId="0" fillId="0" borderId="0" xfId="0" applyNumberFormat="1" applyBorder="1">
      <alignment horizontal="center"/>
    </xf>
    <xf numFmtId="0" fontId="6" fillId="0" borderId="14" xfId="0" applyFont="1" applyBorder="1" applyAlignment="1">
      <alignment horizontal="left"/>
    </xf>
    <xf numFmtId="0" fontId="11" fillId="0" borderId="26" xfId="0" applyNumberFormat="1" applyFont="1" applyBorder="1" applyAlignment="1">
      <alignment horizontal="center"/>
    </xf>
    <xf numFmtId="0" fontId="0" fillId="0" borderId="28" xfId="0" applyBorder="1">
      <alignment horizontal="center"/>
    </xf>
    <xf numFmtId="0" fontId="6" fillId="0" borderId="2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8" xfId="0" applyFont="1" applyBorder="1">
      <alignment horizontal="center"/>
    </xf>
    <xf numFmtId="0" fontId="0" fillId="0" borderId="12" xfId="0" applyFill="1" applyBorder="1">
      <alignment horizontal="center"/>
    </xf>
    <xf numFmtId="0" fontId="12" fillId="25" borderId="29" xfId="0" applyFont="1" applyFill="1" applyBorder="1" applyAlignment="1">
      <alignment horizontal="centerContinuous"/>
    </xf>
    <xf numFmtId="49" fontId="19" fillId="25" borderId="29" xfId="0" applyNumberFormat="1" applyFont="1" applyFill="1" applyBorder="1" applyAlignment="1" applyProtection="1">
      <alignment horizontal="centerContinuous" vertical="justify"/>
    </xf>
    <xf numFmtId="0" fontId="19" fillId="25" borderId="29" xfId="0" applyFont="1" applyFill="1" applyBorder="1" applyAlignment="1">
      <alignment horizontal="centerContinuous"/>
    </xf>
    <xf numFmtId="0" fontId="19" fillId="25" borderId="29" xfId="0" applyFont="1" applyFill="1" applyBorder="1" applyAlignment="1">
      <alignment horizontal="centerContinuous" vertical="center"/>
    </xf>
    <xf numFmtId="1" fontId="9" fillId="25" borderId="29" xfId="0" applyNumberFormat="1" applyFont="1" applyFill="1" applyBorder="1" applyAlignment="1">
      <alignment horizontal="centerContinuous"/>
    </xf>
    <xf numFmtId="1" fontId="16" fillId="25" borderId="29" xfId="0" applyNumberFormat="1" applyFont="1" applyFill="1" applyBorder="1" applyAlignment="1">
      <alignment horizontal="centerContinuous"/>
    </xf>
    <xf numFmtId="0" fontId="6" fillId="0" borderId="20" xfId="0" applyFont="1" applyBorder="1" applyAlignment="1">
      <alignment horizontal="left"/>
    </xf>
    <xf numFmtId="1" fontId="11" fillId="0" borderId="20" xfId="0" applyNumberFormat="1" applyFont="1" applyFill="1" applyBorder="1" applyAlignment="1">
      <alignment horizontal="center"/>
    </xf>
    <xf numFmtId="0" fontId="0" fillId="0" borderId="30" xfId="0" applyBorder="1">
      <alignment horizontal="center"/>
    </xf>
    <xf numFmtId="0" fontId="6" fillId="0" borderId="28" xfId="0" applyFont="1" applyBorder="1" applyAlignment="1">
      <alignment horizontal="centerContinuous"/>
    </xf>
    <xf numFmtId="0" fontId="0" fillId="0" borderId="31" xfId="0" applyFill="1" applyBorder="1">
      <alignment horizontal="center"/>
    </xf>
    <xf numFmtId="0" fontId="4" fillId="0" borderId="32" xfId="0" applyFont="1" applyBorder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Continuous"/>
      <protection locked="0"/>
    </xf>
    <xf numFmtId="0" fontId="14" fillId="0" borderId="0" xfId="0" applyFont="1" applyBorder="1" applyAlignment="1" applyProtection="1">
      <protection locked="0"/>
    </xf>
    <xf numFmtId="0" fontId="0" fillId="0" borderId="0" xfId="0" applyBorder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protection locked="0"/>
    </xf>
    <xf numFmtId="0" fontId="6" fillId="26" borderId="14" xfId="0" applyFont="1" applyFill="1" applyBorder="1" applyAlignment="1" applyProtection="1">
      <protection locked="0"/>
    </xf>
    <xf numFmtId="0" fontId="17" fillId="26" borderId="31" xfId="0" applyFont="1" applyFill="1" applyBorder="1" applyAlignment="1" applyProtection="1">
      <protection locked="0"/>
    </xf>
    <xf numFmtId="0" fontId="17" fillId="26" borderId="28" xfId="0" applyFont="1" applyFill="1" applyBorder="1" applyAlignment="1" applyProtection="1">
      <protection locked="0"/>
    </xf>
    <xf numFmtId="0" fontId="9" fillId="0" borderId="14" xfId="0" applyFont="1" applyBorder="1" applyProtection="1">
      <alignment horizontal="center"/>
      <protection locked="0"/>
    </xf>
    <xf numFmtId="0" fontId="17" fillId="25" borderId="33" xfId="0" applyFont="1" applyFill="1" applyBorder="1">
      <alignment horizontal="center"/>
    </xf>
    <xf numFmtId="0" fontId="17" fillId="25" borderId="34" xfId="0" applyFont="1" applyFill="1" applyBorder="1">
      <alignment horizontal="center"/>
    </xf>
    <xf numFmtId="0" fontId="17" fillId="0" borderId="0" xfId="0" applyFont="1" applyBorder="1">
      <alignment horizontal="center"/>
    </xf>
    <xf numFmtId="0" fontId="17" fillId="24" borderId="14" xfId="0" applyFont="1" applyFill="1" applyBorder="1" applyAlignment="1">
      <alignment horizontal="centerContinuous"/>
    </xf>
    <xf numFmtId="0" fontId="8" fillId="24" borderId="14" xfId="0" applyFont="1" applyFill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12" fillId="25" borderId="14" xfId="0" applyFont="1" applyFill="1" applyBorder="1">
      <alignment horizontal="center"/>
    </xf>
    <xf numFmtId="1" fontId="11" fillId="27" borderId="23" xfId="0" applyNumberFormat="1" applyFont="1" applyFill="1" applyBorder="1">
      <alignment horizontal="center"/>
    </xf>
    <xf numFmtId="0" fontId="11" fillId="27" borderId="23" xfId="0" applyNumberFormat="1" applyFont="1" applyFill="1" applyBorder="1" applyAlignment="1">
      <alignment horizontal="center"/>
    </xf>
    <xf numFmtId="1" fontId="19" fillId="24" borderId="14" xfId="0" applyNumberFormat="1" applyFont="1" applyFill="1" applyBorder="1">
      <alignment horizontal="center"/>
    </xf>
    <xf numFmtId="0" fontId="11" fillId="0" borderId="17" xfId="0" applyNumberFormat="1" applyFont="1" applyFill="1" applyBorder="1" applyAlignment="1">
      <alignment horizontal="center"/>
    </xf>
    <xf numFmtId="0" fontId="11" fillId="0" borderId="38" xfId="0" applyNumberFormat="1" applyFont="1" applyFill="1" applyBorder="1" applyAlignment="1">
      <alignment horizontal="center"/>
    </xf>
    <xf numFmtId="0" fontId="18" fillId="24" borderId="14" xfId="0" applyFont="1" applyFill="1" applyBorder="1">
      <alignment horizontal="center"/>
    </xf>
    <xf numFmtId="0" fontId="5" fillId="0" borderId="0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11" fillId="0" borderId="42" xfId="0" applyNumberFormat="1" applyFont="1" applyBorder="1" applyAlignment="1">
      <alignment horizontal="centerContinuous"/>
    </xf>
    <xf numFmtId="1" fontId="24" fillId="27" borderId="1" xfId="37" applyNumberFormat="1" applyFont="1" applyFill="1" applyBorder="1" applyAlignment="1">
      <alignment horizontal="center"/>
    </xf>
    <xf numFmtId="1" fontId="11" fillId="0" borderId="21" xfId="0" applyNumberFormat="1" applyFont="1" applyFill="1" applyBorder="1">
      <alignment horizontal="center"/>
    </xf>
    <xf numFmtId="1" fontId="11" fillId="0" borderId="44" xfId="0" applyNumberFormat="1" applyFont="1" applyFill="1" applyBorder="1">
      <alignment horizontal="center"/>
    </xf>
    <xf numFmtId="9" fontId="11" fillId="0" borderId="45" xfId="37" applyFont="1" applyFill="1" applyBorder="1" applyAlignment="1">
      <alignment horizontal="center"/>
    </xf>
    <xf numFmtId="0" fontId="11" fillId="0" borderId="39" xfId="0" applyNumberFormat="1" applyFont="1" applyFill="1" applyBorder="1" applyAlignment="1">
      <alignment horizontal="center"/>
    </xf>
    <xf numFmtId="0" fontId="11" fillId="0" borderId="35" xfId="0" applyNumberFormat="1" applyFont="1" applyFill="1" applyBorder="1" applyAlignment="1">
      <alignment horizontal="center"/>
    </xf>
    <xf numFmtId="0" fontId="11" fillId="0" borderId="46" xfId="0" applyNumberFormat="1" applyFont="1" applyFill="1" applyBorder="1" applyAlignment="1">
      <alignment horizontal="center"/>
    </xf>
    <xf numFmtId="0" fontId="11" fillId="0" borderId="34" xfId="0" applyNumberFormat="1" applyFont="1" applyFill="1" applyBorder="1" applyAlignment="1">
      <alignment horizontal="center"/>
    </xf>
    <xf numFmtId="0" fontId="8" fillId="25" borderId="29" xfId="0" applyFont="1" applyFill="1" applyBorder="1" applyAlignment="1">
      <alignment horizontal="left"/>
    </xf>
    <xf numFmtId="49" fontId="17" fillId="24" borderId="15" xfId="0" applyNumberFormat="1" applyFont="1" applyFill="1" applyBorder="1" applyAlignment="1"/>
    <xf numFmtId="166" fontId="17" fillId="24" borderId="15" xfId="0" applyNumberFormat="1" applyFont="1" applyFill="1" applyBorder="1" applyAlignment="1"/>
    <xf numFmtId="166" fontId="17" fillId="24" borderId="32" xfId="0" applyNumberFormat="1" applyFont="1" applyFill="1" applyBorder="1" applyAlignment="1"/>
    <xf numFmtId="0" fontId="17" fillId="28" borderId="32" xfId="0" applyNumberFormat="1" applyFont="1" applyFill="1" applyBorder="1" applyAlignment="1">
      <alignment horizontal="center"/>
    </xf>
    <xf numFmtId="1" fontId="17" fillId="28" borderId="49" xfId="0" applyNumberFormat="1" applyFont="1" applyFill="1" applyBorder="1" applyAlignment="1">
      <alignment horizontal="center"/>
    </xf>
    <xf numFmtId="165" fontId="17" fillId="24" borderId="15" xfId="0" applyNumberFormat="1" applyFont="1" applyFill="1" applyBorder="1">
      <alignment horizontal="center"/>
    </xf>
    <xf numFmtId="1" fontId="11" fillId="0" borderId="23" xfId="0" applyNumberFormat="1" applyFont="1" applyFill="1" applyBorder="1" applyAlignment="1">
      <alignment horizontal="center"/>
    </xf>
    <xf numFmtId="0" fontId="25" fillId="0" borderId="0" xfId="0" applyFont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0" fillId="0" borderId="0" xfId="0" applyFill="1" applyBorder="1" applyProtection="1">
      <alignment horizontal="center"/>
      <protection locked="0"/>
    </xf>
    <xf numFmtId="0" fontId="12" fillId="0" borderId="0" xfId="0" applyFont="1" applyFill="1" applyBorder="1" applyProtection="1">
      <alignment horizontal="center"/>
      <protection locked="0"/>
    </xf>
    <xf numFmtId="0" fontId="15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17" fillId="26" borderId="30" xfId="0" applyFont="1" applyFill="1" applyBorder="1" applyAlignment="1" applyProtection="1">
      <protection locked="0"/>
    </xf>
    <xf numFmtId="0" fontId="4" fillId="0" borderId="0" xfId="0" applyFont="1" applyFill="1" applyBorder="1" applyProtection="1">
      <alignment horizontal="center"/>
      <protection locked="0"/>
    </xf>
    <xf numFmtId="0" fontId="6" fillId="0" borderId="0" xfId="0" applyFont="1" applyFill="1" applyBorder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Protection="1">
      <alignment horizontal="center"/>
      <protection locked="0"/>
    </xf>
    <xf numFmtId="0" fontId="9" fillId="0" borderId="0" xfId="0" applyFont="1" applyFill="1" applyBorder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2" fillId="0" borderId="16" xfId="0" applyFont="1" applyBorder="1" applyProtection="1">
      <alignment horizontal="center"/>
      <protection locked="0"/>
    </xf>
    <xf numFmtId="0" fontId="19" fillId="25" borderId="29" xfId="0" applyFont="1" applyFill="1" applyBorder="1" applyAlignment="1" applyProtection="1">
      <alignment horizontal="centerContinuous"/>
      <protection locked="0"/>
    </xf>
    <xf numFmtId="0" fontId="17" fillId="24" borderId="14" xfId="0" applyFont="1" applyFill="1" applyBorder="1" applyProtection="1">
      <alignment horizontal="center"/>
      <protection locked="0"/>
    </xf>
    <xf numFmtId="0" fontId="9" fillId="0" borderId="12" xfId="0" applyFont="1" applyBorder="1" applyProtection="1">
      <alignment horizontal="center"/>
      <protection locked="0"/>
    </xf>
    <xf numFmtId="0" fontId="17" fillId="28" borderId="32" xfId="0" applyNumberFormat="1" applyFont="1" applyFill="1" applyBorder="1" applyAlignment="1" applyProtection="1">
      <alignment horizontal="center"/>
      <protection locked="0"/>
    </xf>
    <xf numFmtId="0" fontId="28" fillId="25" borderId="12" xfId="0" applyFont="1" applyFill="1" applyBorder="1">
      <alignment horizontal="center"/>
    </xf>
    <xf numFmtId="0" fontId="29" fillId="24" borderId="12" xfId="0" applyFont="1" applyFill="1" applyBorder="1" applyAlignment="1">
      <alignment horizontal="centerContinuous"/>
    </xf>
    <xf numFmtId="0" fontId="29" fillId="25" borderId="50" xfId="0" applyFont="1" applyFill="1" applyBorder="1" applyAlignment="1">
      <alignment horizontal="center" vertical="center"/>
    </xf>
    <xf numFmtId="0" fontId="23" fillId="0" borderId="14" xfId="0" applyFont="1" applyBorder="1" applyAlignment="1" applyProtection="1">
      <alignment horizontal="center"/>
      <protection locked="0"/>
    </xf>
    <xf numFmtId="0" fontId="23" fillId="0" borderId="2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4" fillId="0" borderId="22" xfId="0" applyFont="1" applyBorder="1" applyAlignment="1" applyProtection="1">
      <protection locked="0"/>
    </xf>
    <xf numFmtId="1" fontId="9" fillId="25" borderId="46" xfId="0" applyNumberFormat="1" applyFont="1" applyFill="1" applyBorder="1" applyAlignment="1">
      <alignment horizontal="centerContinuous"/>
    </xf>
    <xf numFmtId="0" fontId="18" fillId="24" borderId="34" xfId="0" applyFont="1" applyFill="1" applyBorder="1">
      <alignment horizontal="center"/>
    </xf>
    <xf numFmtId="0" fontId="4" fillId="0" borderId="14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19" fillId="25" borderId="29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9" fillId="29" borderId="12" xfId="0" applyFont="1" applyFill="1" applyBorder="1" applyAlignment="1"/>
    <xf numFmtId="0" fontId="4" fillId="0" borderId="52" xfId="0" applyFont="1" applyFill="1" applyBorder="1" applyAlignment="1"/>
    <xf numFmtId="0" fontId="17" fillId="24" borderId="49" xfId="0" applyFont="1" applyFill="1" applyBorder="1" applyAlignment="1">
      <alignment horizontal="center"/>
    </xf>
    <xf numFmtId="0" fontId="17" fillId="24" borderId="15" xfId="0" applyFont="1" applyFill="1" applyBorder="1" applyAlignment="1">
      <alignment horizontal="left"/>
    </xf>
    <xf numFmtId="0" fontId="17" fillId="25" borderId="29" xfId="0" applyFont="1" applyFill="1" applyBorder="1" applyAlignment="1">
      <alignment horizontal="left"/>
    </xf>
    <xf numFmtId="0" fontId="17" fillId="24" borderId="14" xfId="0" applyFont="1" applyFill="1" applyBorder="1" applyAlignment="1">
      <alignment horizontal="left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165" fontId="11" fillId="0" borderId="22" xfId="0" applyNumberFormat="1" applyFont="1" applyFill="1" applyBorder="1" applyAlignment="1">
      <alignment horizontal="center"/>
    </xf>
    <xf numFmtId="165" fontId="11" fillId="0" borderId="23" xfId="0" applyNumberFormat="1" applyFont="1" applyFill="1" applyBorder="1" applyAlignment="1">
      <alignment horizontal="center"/>
    </xf>
    <xf numFmtId="0" fontId="17" fillId="25" borderId="14" xfId="0" applyFont="1" applyFill="1" applyBorder="1">
      <alignment horizontal="center"/>
    </xf>
    <xf numFmtId="0" fontId="29" fillId="25" borderId="12" xfId="0" applyFont="1" applyFill="1" applyBorder="1" applyAlignment="1">
      <alignment horizontal="centerContinuous"/>
    </xf>
    <xf numFmtId="1" fontId="19" fillId="25" borderId="14" xfId="0" applyNumberFormat="1" applyFont="1" applyFill="1" applyBorder="1">
      <alignment horizontal="center"/>
    </xf>
    <xf numFmtId="0" fontId="17" fillId="25" borderId="14" xfId="0" applyFont="1" applyFill="1" applyBorder="1" applyAlignment="1">
      <alignment horizontal="centerContinuous"/>
    </xf>
    <xf numFmtId="0" fontId="18" fillId="25" borderId="14" xfId="0" applyFont="1" applyFill="1" applyBorder="1">
      <alignment horizontal="center"/>
    </xf>
    <xf numFmtId="0" fontId="23" fillId="0" borderId="0" xfId="0" applyFont="1" applyBorder="1" applyAlignment="1">
      <alignment horizontal="center"/>
    </xf>
    <xf numFmtId="165" fontId="11" fillId="26" borderId="33" xfId="0" applyNumberFormat="1" applyFont="1" applyFill="1" applyBorder="1">
      <alignment horizontal="center"/>
    </xf>
    <xf numFmtId="0" fontId="18" fillId="25" borderId="12" xfId="0" applyFont="1" applyFill="1" applyBorder="1">
      <alignment horizontal="center"/>
    </xf>
    <xf numFmtId="165" fontId="11" fillId="26" borderId="34" xfId="0" applyNumberFormat="1" applyFont="1" applyFill="1" applyBorder="1">
      <alignment horizontal="center"/>
    </xf>
    <xf numFmtId="0" fontId="18" fillId="24" borderId="12" xfId="0" applyFont="1" applyFill="1" applyBorder="1">
      <alignment horizontal="center"/>
    </xf>
    <xf numFmtId="1" fontId="11" fillId="27" borderId="23" xfId="0" applyNumberFormat="1" applyFont="1" applyFill="1" applyBorder="1" applyAlignment="1">
      <alignment horizontal="center" vertical="center"/>
    </xf>
    <xf numFmtId="0" fontId="11" fillId="27" borderId="21" xfId="0" applyNumberFormat="1" applyFont="1" applyFill="1" applyBorder="1" applyAlignment="1">
      <alignment horizontal="center"/>
    </xf>
    <xf numFmtId="1" fontId="11" fillId="27" borderId="21" xfId="0" applyNumberFormat="1" applyFont="1" applyFill="1" applyBorder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65" fontId="0" fillId="0" borderId="0" xfId="0" applyNumberFormat="1" applyFill="1" applyBorder="1">
      <alignment horizontal="center"/>
    </xf>
    <xf numFmtId="0" fontId="3" fillId="0" borderId="0" xfId="0" applyFont="1" applyFill="1" applyBorder="1">
      <alignment horizontal="center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Protection="1">
      <alignment horizontal="center"/>
      <protection locked="0"/>
    </xf>
    <xf numFmtId="0" fontId="32" fillId="0" borderId="0" xfId="0" applyFont="1" applyBorder="1" applyAlignment="1" applyProtection="1">
      <alignment horizontal="left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Protection="1">
      <alignment horizontal="center"/>
      <protection locked="0"/>
    </xf>
    <xf numFmtId="0" fontId="33" fillId="0" borderId="0" xfId="0" applyFont="1" applyBorder="1" applyProtection="1">
      <alignment horizontal="center"/>
      <protection locked="0"/>
    </xf>
    <xf numFmtId="0" fontId="32" fillId="0" borderId="0" xfId="0" applyFont="1" applyBorder="1" applyProtection="1">
      <alignment horizontal="center"/>
      <protection locked="0"/>
    </xf>
    <xf numFmtId="0" fontId="30" fillId="0" borderId="0" xfId="0" applyFont="1" applyBorder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34" fillId="0" borderId="0" xfId="0" applyFont="1" applyBorder="1" applyProtection="1">
      <alignment horizontal="center"/>
      <protection locked="0"/>
    </xf>
    <xf numFmtId="0" fontId="35" fillId="0" borderId="0" xfId="0" applyFont="1" applyBorder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33" fillId="0" borderId="0" xfId="0" applyFont="1" applyFill="1" applyBorder="1" applyProtection="1">
      <alignment horizontal="center"/>
      <protection locked="0"/>
    </xf>
    <xf numFmtId="0" fontId="16" fillId="26" borderId="30" xfId="0" applyFont="1" applyFill="1" applyBorder="1" applyProtection="1">
      <alignment horizontal="center"/>
      <protection locked="0"/>
    </xf>
    <xf numFmtId="0" fontId="16" fillId="26" borderId="28" xfId="0" applyFont="1" applyFill="1" applyBorder="1" applyProtection="1">
      <alignment horizontal="center"/>
      <protection locked="0"/>
    </xf>
    <xf numFmtId="0" fontId="6" fillId="26" borderId="28" xfId="0" applyFont="1" applyFill="1" applyBorder="1" applyAlignment="1" applyProtection="1">
      <alignment horizontal="left"/>
      <protection locked="0"/>
    </xf>
    <xf numFmtId="0" fontId="12" fillId="26" borderId="28" xfId="0" applyFont="1" applyFill="1" applyBorder="1" applyProtection="1">
      <alignment horizontal="center"/>
      <protection locked="0"/>
    </xf>
    <xf numFmtId="0" fontId="6" fillId="26" borderId="28" xfId="0" applyFont="1" applyFill="1" applyBorder="1" applyProtection="1">
      <alignment horizontal="center"/>
      <protection locked="0"/>
    </xf>
    <xf numFmtId="0" fontId="17" fillId="26" borderId="53" xfId="0" applyFont="1" applyFill="1" applyBorder="1" applyAlignment="1" applyProtection="1">
      <protection locked="0"/>
    </xf>
    <xf numFmtId="0" fontId="20" fillId="0" borderId="31" xfId="0" applyNumberFormat="1" applyFont="1" applyBorder="1" applyAlignment="1" applyProtection="1">
      <alignment horizontal="left"/>
      <protection locked="0"/>
    </xf>
    <xf numFmtId="0" fontId="0" fillId="0" borderId="14" xfId="0" applyBorder="1" applyProtection="1">
      <alignment horizontal="center"/>
      <protection locked="0"/>
    </xf>
    <xf numFmtId="0" fontId="12" fillId="0" borderId="14" xfId="0" applyFont="1" applyBorder="1" applyAlignment="1" applyProtection="1">
      <alignment horizontal="centerContinuous"/>
      <protection locked="0"/>
    </xf>
    <xf numFmtId="0" fontId="0" fillId="0" borderId="14" xfId="0" applyBorder="1" applyAlignment="1" applyProtection="1">
      <protection locked="0"/>
    </xf>
    <xf numFmtId="0" fontId="12" fillId="0" borderId="14" xfId="0" applyFont="1" applyBorder="1" applyAlignment="1" applyProtection="1"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protection locked="0"/>
    </xf>
    <xf numFmtId="0" fontId="0" fillId="0" borderId="14" xfId="0" applyFill="1" applyBorder="1" applyProtection="1">
      <alignment horizontal="center"/>
      <protection locked="0"/>
    </xf>
    <xf numFmtId="0" fontId="6" fillId="26" borderId="22" xfId="0" applyFont="1" applyFill="1" applyBorder="1" applyAlignment="1" applyProtection="1">
      <protection locked="0"/>
    </xf>
    <xf numFmtId="0" fontId="4" fillId="0" borderId="54" xfId="0" applyFont="1" applyBorder="1" applyAlignment="1" applyProtection="1">
      <alignment horizontal="left"/>
      <protection locked="0"/>
    </xf>
    <xf numFmtId="0" fontId="0" fillId="0" borderId="22" xfId="0" applyFill="1" applyBorder="1" applyProtection="1">
      <alignment horizontal="center"/>
      <protection locked="0"/>
    </xf>
    <xf numFmtId="0" fontId="56" fillId="0" borderId="55" xfId="33" applyFont="1" applyFill="1" applyBorder="1" applyAlignment="1">
      <alignment horizontal="center" vertical="center"/>
    </xf>
    <xf numFmtId="0" fontId="56" fillId="0" borderId="56" xfId="33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left"/>
    </xf>
    <xf numFmtId="165" fontId="11" fillId="0" borderId="20" xfId="0" applyNumberFormat="1" applyFont="1" applyFill="1" applyBorder="1" applyAlignment="1">
      <alignment horizontal="center"/>
    </xf>
    <xf numFmtId="165" fontId="11" fillId="0" borderId="21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/>
    </xf>
    <xf numFmtId="1" fontId="11" fillId="27" borderId="21" xfId="0" applyNumberFormat="1" applyFont="1" applyFill="1" applyBorder="1" applyAlignment="1">
      <alignment horizontal="center" vertical="center"/>
    </xf>
    <xf numFmtId="0" fontId="18" fillId="24" borderId="12" xfId="0" quotePrefix="1" applyFont="1" applyFill="1" applyBorder="1">
      <alignment horizontal="center"/>
    </xf>
    <xf numFmtId="0" fontId="8" fillId="24" borderId="14" xfId="0" applyFont="1" applyFill="1" applyBorder="1" applyAlignment="1">
      <alignment horizontal="right"/>
    </xf>
    <xf numFmtId="0" fontId="29" fillId="24" borderId="49" xfId="0" applyFont="1" applyFill="1" applyBorder="1" applyAlignment="1">
      <alignment horizontal="centerContinuous"/>
    </xf>
    <xf numFmtId="166" fontId="17" fillId="0" borderId="40" xfId="0" applyNumberFormat="1" applyFont="1" applyBorder="1" applyAlignment="1">
      <alignment horizontal="centerContinuous"/>
    </xf>
    <xf numFmtId="166" fontId="17" fillId="0" borderId="16" xfId="0" applyNumberFormat="1" applyFont="1" applyBorder="1" applyAlignment="1">
      <alignment horizontal="centerContinuous"/>
    </xf>
    <xf numFmtId="0" fontId="17" fillId="0" borderId="16" xfId="0" applyFont="1" applyBorder="1" applyAlignment="1">
      <alignment horizontal="centerContinuous"/>
    </xf>
    <xf numFmtId="0" fontId="17" fillId="0" borderId="16" xfId="0" applyFont="1" applyBorder="1" applyAlignment="1" applyProtection="1">
      <alignment horizontal="centerContinuous"/>
      <protection locked="0"/>
    </xf>
    <xf numFmtId="0" fontId="8" fillId="24" borderId="15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Protection="1">
      <alignment horizontal="center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18" fillId="24" borderId="34" xfId="0" applyFont="1" applyFill="1" applyBorder="1" applyAlignment="1">
      <alignment horizontal="left"/>
    </xf>
    <xf numFmtId="1" fontId="9" fillId="25" borderId="33" xfId="0" applyNumberFormat="1" applyFont="1" applyFill="1" applyBorder="1" applyAlignment="1">
      <alignment horizontal="left"/>
    </xf>
    <xf numFmtId="165" fontId="17" fillId="24" borderId="49" xfId="0" applyNumberFormat="1" applyFont="1" applyFill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35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56" fillId="0" borderId="57" xfId="33" applyFont="1" applyFill="1" applyBorder="1" applyAlignment="1">
      <alignment horizontal="center" vertical="center"/>
    </xf>
    <xf numFmtId="49" fontId="12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>
      <alignment horizontal="center"/>
    </xf>
    <xf numFmtId="49" fontId="19" fillId="25" borderId="58" xfId="0" applyNumberFormat="1" applyFont="1" applyFill="1" applyBorder="1" applyAlignment="1">
      <alignment horizontal="center"/>
    </xf>
    <xf numFmtId="49" fontId="12" fillId="24" borderId="50" xfId="0" applyNumberFormat="1" applyFont="1" applyFill="1" applyBorder="1" applyAlignment="1">
      <alignment horizontal="center"/>
    </xf>
    <xf numFmtId="49" fontId="9" fillId="0" borderId="33" xfId="0" applyNumberFormat="1" applyFont="1" applyFill="1" applyBorder="1" applyAlignment="1">
      <alignment vertical="top"/>
    </xf>
    <xf numFmtId="49" fontId="9" fillId="0" borderId="34" xfId="0" applyNumberFormat="1" applyFont="1" applyFill="1" applyBorder="1" applyAlignment="1">
      <alignment vertical="top"/>
    </xf>
    <xf numFmtId="49" fontId="12" fillId="25" borderId="50" xfId="0" applyNumberFormat="1" applyFont="1" applyFill="1" applyBorder="1" applyAlignment="1">
      <alignment horizontal="center"/>
    </xf>
    <xf numFmtId="49" fontId="17" fillId="24" borderId="26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1" fontId="11" fillId="0" borderId="16" xfId="0" applyNumberFormat="1" applyFont="1" applyBorder="1" applyAlignment="1"/>
    <xf numFmtId="1" fontId="11" fillId="0" borderId="16" xfId="0" applyNumberFormat="1" applyFont="1" applyBorder="1" applyAlignment="1">
      <alignment horizontal="left"/>
    </xf>
    <xf numFmtId="0" fontId="11" fillId="0" borderId="16" xfId="0" applyFont="1" applyBorder="1" applyAlignment="1">
      <alignment horizontal="centerContinuous"/>
    </xf>
    <xf numFmtId="9" fontId="11" fillId="0" borderId="32" xfId="0" applyNumberFormat="1" applyFont="1" applyBorder="1" applyAlignment="1">
      <alignment horizontal="centerContinuous"/>
    </xf>
    <xf numFmtId="165" fontId="11" fillId="0" borderId="25" xfId="0" applyNumberFormat="1" applyFont="1" applyFill="1" applyBorder="1" applyAlignment="1">
      <alignment horizontal="centerContinuous"/>
    </xf>
    <xf numFmtId="1" fontId="11" fillId="0" borderId="25" xfId="0" applyNumberFormat="1" applyFont="1" applyFill="1" applyBorder="1" applyAlignment="1">
      <alignment horizontal="centerContinuous"/>
    </xf>
    <xf numFmtId="165" fontId="11" fillId="0" borderId="38" xfId="0" applyNumberFormat="1" applyFont="1" applyFill="1" applyBorder="1" applyAlignment="1">
      <alignment horizontal="centerContinuous"/>
    </xf>
    <xf numFmtId="1" fontId="11" fillId="0" borderId="38" xfId="0" applyNumberFormat="1" applyFont="1" applyFill="1" applyBorder="1" applyAlignment="1">
      <alignment horizontal="centerContinuous"/>
    </xf>
    <xf numFmtId="1" fontId="11" fillId="0" borderId="26" xfId="0" applyNumberFormat="1" applyFont="1" applyFill="1" applyBorder="1" applyAlignment="1">
      <alignment horizontal="centerContinuous"/>
    </xf>
    <xf numFmtId="0" fontId="11" fillId="0" borderId="39" xfId="0" applyFont="1" applyFill="1" applyBorder="1" applyAlignment="1">
      <alignment horizontal="left"/>
    </xf>
    <xf numFmtId="0" fontId="11" fillId="0" borderId="0" xfId="0" applyFont="1" applyBorder="1">
      <alignment horizontal="center"/>
    </xf>
    <xf numFmtId="0" fontId="11" fillId="0" borderId="0" xfId="0" applyFont="1" applyFill="1" applyBorder="1" applyAlignment="1">
      <alignment horizontal="left" vertical="justify"/>
    </xf>
    <xf numFmtId="0" fontId="17" fillId="24" borderId="12" xfId="0" applyFont="1" applyFill="1" applyBorder="1">
      <alignment horizontal="center"/>
    </xf>
    <xf numFmtId="0" fontId="18" fillId="24" borderId="33" xfId="0" applyFont="1" applyFill="1" applyBorder="1" applyAlignment="1">
      <alignment horizontal="left"/>
    </xf>
    <xf numFmtId="1" fontId="29" fillId="24" borderId="23" xfId="0" applyNumberFormat="1" applyFont="1" applyFill="1" applyBorder="1" applyAlignment="1">
      <alignment horizontal="centerContinuous"/>
    </xf>
    <xf numFmtId="9" fontId="29" fillId="24" borderId="23" xfId="37" applyFont="1" applyFill="1" applyBorder="1" applyAlignment="1">
      <alignment horizontal="centerContinuous"/>
    </xf>
    <xf numFmtId="9" fontId="55" fillId="28" borderId="49" xfId="37" applyFont="1" applyFill="1" applyBorder="1" applyAlignment="1">
      <alignment horizontal="center"/>
    </xf>
    <xf numFmtId="1" fontId="19" fillId="24" borderId="12" xfId="0" applyNumberFormat="1" applyFont="1" applyFill="1" applyBorder="1">
      <alignment horizontal="center"/>
    </xf>
    <xf numFmtId="0" fontId="17" fillId="24" borderId="12" xfId="0" applyFont="1" applyFill="1" applyBorder="1" applyAlignment="1">
      <alignment horizontal="centerContinuous"/>
    </xf>
    <xf numFmtId="0" fontId="12" fillId="24" borderId="12" xfId="0" applyFont="1" applyFill="1" applyBorder="1">
      <alignment horizontal="center"/>
    </xf>
    <xf numFmtId="0" fontId="11" fillId="0" borderId="23" xfId="0" applyFont="1" applyFill="1" applyBorder="1" applyAlignment="1">
      <alignment horizontal="center"/>
    </xf>
    <xf numFmtId="1" fontId="11" fillId="0" borderId="20" xfId="0" applyNumberFormat="1" applyFont="1" applyFill="1" applyBorder="1">
      <alignment horizontal="center"/>
    </xf>
    <xf numFmtId="0" fontId="29" fillId="30" borderId="49" xfId="0" applyFont="1" applyFill="1" applyBorder="1" applyAlignment="1">
      <alignment horizontal="centerContinuous"/>
    </xf>
    <xf numFmtId="0" fontId="29" fillId="30" borderId="50" xfId="0" applyFont="1" applyFill="1" applyBorder="1" applyAlignment="1">
      <alignment horizontal="center" vertical="center"/>
    </xf>
    <xf numFmtId="0" fontId="58" fillId="0" borderId="52" xfId="0" applyFont="1" applyFill="1" applyBorder="1" applyAlignment="1"/>
    <xf numFmtId="0" fontId="59" fillId="0" borderId="0" xfId="0" applyFont="1" applyBorder="1" applyProtection="1">
      <alignment horizontal="center"/>
      <protection locked="0"/>
    </xf>
    <xf numFmtId="0" fontId="60" fillId="0" borderId="0" xfId="0" applyFont="1" applyBorder="1" applyProtection="1">
      <alignment horizontal="center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Border="1">
      <alignment horizontal="center"/>
    </xf>
    <xf numFmtId="0" fontId="56" fillId="0" borderId="0" xfId="0" applyFont="1" applyBorder="1" applyProtection="1">
      <alignment horizontal="center"/>
      <protection locked="0"/>
    </xf>
    <xf numFmtId="0" fontId="57" fillId="0" borderId="0" xfId="0" applyFont="1" applyBorder="1" applyAlignment="1" applyProtection="1">
      <alignment horizontal="left"/>
      <protection locked="0"/>
    </xf>
    <xf numFmtId="0" fontId="62" fillId="0" borderId="0" xfId="0" applyFont="1" applyBorder="1" applyProtection="1">
      <alignment horizontal="center"/>
      <protection locked="0"/>
    </xf>
    <xf numFmtId="0" fontId="64" fillId="0" borderId="0" xfId="0" applyFont="1" applyBorder="1" applyProtection="1">
      <alignment horizontal="center"/>
      <protection locked="0"/>
    </xf>
    <xf numFmtId="0" fontId="57" fillId="0" borderId="0" xfId="0" applyFont="1" applyBorder="1" applyProtection="1">
      <alignment horizontal="center"/>
      <protection locked="0"/>
    </xf>
    <xf numFmtId="0" fontId="62" fillId="0" borderId="0" xfId="0" applyFont="1" applyBorder="1" applyAlignment="1" applyProtection="1">
      <alignment horizontal="left"/>
      <protection locked="0"/>
    </xf>
    <xf numFmtId="0" fontId="57" fillId="0" borderId="0" xfId="0" applyFont="1" applyBorder="1" applyAlignment="1" applyProtection="1">
      <alignment horizontal="centerContinuous"/>
      <protection locked="0"/>
    </xf>
    <xf numFmtId="0" fontId="62" fillId="0" borderId="0" xfId="0" applyFont="1" applyBorder="1" applyAlignment="1" applyProtection="1">
      <alignment horizontal="center"/>
      <protection locked="0"/>
    </xf>
    <xf numFmtId="0" fontId="57" fillId="0" borderId="12" xfId="0" applyFont="1" applyBorder="1" applyAlignment="1" applyProtection="1">
      <alignment horizontal="left"/>
      <protection locked="0"/>
    </xf>
    <xf numFmtId="0" fontId="65" fillId="0" borderId="12" xfId="0" applyFont="1" applyBorder="1" applyAlignment="1" applyProtection="1">
      <alignment horizontal="left"/>
      <protection locked="0"/>
    </xf>
    <xf numFmtId="0" fontId="64" fillId="0" borderId="12" xfId="0" applyFont="1" applyBorder="1" applyProtection="1">
      <alignment horizontal="center"/>
      <protection locked="0"/>
    </xf>
    <xf numFmtId="0" fontId="60" fillId="0" borderId="12" xfId="0" applyFont="1" applyBorder="1" applyProtection="1">
      <alignment horizontal="center"/>
      <protection locked="0"/>
    </xf>
    <xf numFmtId="0" fontId="65" fillId="0" borderId="0" xfId="0" applyFont="1" applyBorder="1" applyAlignment="1" applyProtection="1">
      <alignment horizontal="centerContinuous"/>
      <protection locked="0"/>
    </xf>
    <xf numFmtId="0" fontId="66" fillId="0" borderId="0" xfId="0" applyFont="1" applyBorder="1" applyAlignment="1" applyProtection="1">
      <alignment horizontal="left" vertical="top"/>
      <protection locked="0"/>
    </xf>
    <xf numFmtId="0" fontId="65" fillId="0" borderId="0" xfId="0" applyFont="1" applyBorder="1" applyAlignment="1" applyProtection="1">
      <alignment horizontal="left"/>
      <protection locked="0"/>
    </xf>
    <xf numFmtId="0" fontId="66" fillId="0" borderId="0" xfId="0" applyFont="1" applyBorder="1" applyAlignment="1" applyProtection="1">
      <alignment horizontal="center" vertical="top"/>
      <protection locked="0"/>
    </xf>
    <xf numFmtId="0" fontId="61" fillId="0" borderId="0" xfId="0" applyFont="1" applyBorder="1" applyAlignment="1" applyProtection="1">
      <alignment horizontal="left"/>
      <protection locked="0"/>
    </xf>
    <xf numFmtId="0" fontId="56" fillId="0" borderId="0" xfId="0" applyFont="1" applyFill="1" applyBorder="1" applyProtection="1">
      <alignment horizontal="center"/>
      <protection locked="0"/>
    </xf>
    <xf numFmtId="0" fontId="67" fillId="0" borderId="0" xfId="0" applyFont="1" applyFill="1" applyBorder="1" applyAlignment="1" applyProtection="1">
      <protection locked="0"/>
    </xf>
    <xf numFmtId="0" fontId="67" fillId="0" borderId="0" xfId="0" applyFont="1" applyFill="1" applyBorder="1" applyAlignment="1" applyProtection="1">
      <alignment horizontal="centerContinuous"/>
      <protection locked="0"/>
    </xf>
    <xf numFmtId="0" fontId="56" fillId="0" borderId="0" xfId="0" applyFont="1" applyFill="1" applyBorder="1" applyAlignment="1" applyProtection="1">
      <alignment horizontal="left"/>
      <protection locked="0"/>
    </xf>
    <xf numFmtId="0" fontId="60" fillId="0" borderId="0" xfId="0" applyFont="1" applyFill="1" applyBorder="1" applyProtection="1">
      <alignment horizontal="center"/>
      <protection locked="0"/>
    </xf>
    <xf numFmtId="0" fontId="61" fillId="0" borderId="0" xfId="0" applyFont="1" applyFill="1" applyBorder="1" applyAlignment="1" applyProtection="1">
      <protection locked="0"/>
    </xf>
    <xf numFmtId="0" fontId="68" fillId="0" borderId="0" xfId="0" applyFont="1" applyFill="1" applyBorder="1" applyAlignment="1" applyProtection="1">
      <alignment horizontal="center"/>
      <protection locked="0"/>
    </xf>
    <xf numFmtId="0" fontId="67" fillId="0" borderId="0" xfId="0" applyFont="1" applyBorder="1" applyAlignment="1" applyProtection="1">
      <protection locked="0"/>
    </xf>
    <xf numFmtId="0" fontId="69" fillId="0" borderId="0" xfId="0" applyFont="1" applyFill="1" applyBorder="1" applyAlignment="1" applyProtection="1">
      <alignment horizontal="left"/>
      <protection locked="0"/>
    </xf>
    <xf numFmtId="0" fontId="67" fillId="0" borderId="12" xfId="0" applyFont="1" applyFill="1" applyBorder="1" applyAlignment="1" applyProtection="1">
      <alignment horizontal="centerContinuous"/>
      <protection locked="0"/>
    </xf>
    <xf numFmtId="0" fontId="69" fillId="0" borderId="12" xfId="0" applyFont="1" applyFill="1" applyBorder="1" applyAlignment="1" applyProtection="1">
      <alignment horizontal="left"/>
      <protection locked="0"/>
    </xf>
    <xf numFmtId="0" fontId="69" fillId="0" borderId="12" xfId="0" applyFont="1" applyFill="1" applyBorder="1" applyAlignment="1" applyProtection="1">
      <alignment horizontal="center"/>
      <protection locked="0"/>
    </xf>
    <xf numFmtId="0" fontId="59" fillId="0" borderId="12" xfId="0" applyFont="1" applyFill="1" applyBorder="1" applyProtection="1">
      <alignment horizontal="center"/>
      <protection locked="0"/>
    </xf>
    <xf numFmtId="0" fontId="59" fillId="0" borderId="0" xfId="0" applyFont="1" applyFill="1" applyBorder="1" applyProtection="1">
      <alignment horizontal="center"/>
      <protection locked="0"/>
    </xf>
    <xf numFmtId="0" fontId="57" fillId="0" borderId="0" xfId="0" applyFont="1" applyFill="1" applyBorder="1" applyAlignment="1" applyProtection="1">
      <alignment horizontal="centerContinuous"/>
      <protection locked="0"/>
    </xf>
    <xf numFmtId="0" fontId="57" fillId="0" borderId="12" xfId="0" applyFont="1" applyFill="1" applyBorder="1" applyAlignment="1" applyProtection="1">
      <alignment horizontal="centerContinuous"/>
      <protection locked="0"/>
    </xf>
    <xf numFmtId="0" fontId="59" fillId="0" borderId="12" xfId="0" applyFont="1" applyFill="1" applyBorder="1">
      <alignment horizontal="center"/>
    </xf>
    <xf numFmtId="0" fontId="59" fillId="0" borderId="0" xfId="0" applyFont="1" applyFill="1" applyBorder="1">
      <alignment horizontal="center"/>
    </xf>
    <xf numFmtId="0" fontId="57" fillId="0" borderId="0" xfId="0" applyFont="1" applyFill="1" applyBorder="1" applyAlignment="1" applyProtection="1"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56" fillId="0" borderId="0" xfId="0" applyFont="1" applyFill="1" applyBorder="1" applyAlignment="1" applyProtection="1">
      <protection locked="0"/>
    </xf>
    <xf numFmtId="0" fontId="69" fillId="0" borderId="0" xfId="0" applyFont="1" applyFill="1" applyBorder="1" applyAlignment="1" applyProtection="1">
      <protection locked="0"/>
    </xf>
    <xf numFmtId="0" fontId="57" fillId="0" borderId="0" xfId="0" applyFont="1" applyFill="1" applyBorder="1" applyAlignment="1" applyProtection="1">
      <alignment horizontal="center"/>
      <protection locked="0"/>
    </xf>
    <xf numFmtId="0" fontId="69" fillId="0" borderId="12" xfId="0" applyFont="1" applyFill="1" applyBorder="1" applyAlignment="1" applyProtection="1">
      <protection locked="0"/>
    </xf>
    <xf numFmtId="0" fontId="67" fillId="0" borderId="12" xfId="0" applyFont="1" applyFill="1" applyBorder="1" applyAlignment="1" applyProtection="1">
      <protection locked="0"/>
    </xf>
    <xf numFmtId="0" fontId="57" fillId="0" borderId="12" xfId="0" applyFont="1" applyFill="1" applyBorder="1" applyAlignment="1" applyProtection="1">
      <alignment horizontal="center"/>
      <protection locked="0"/>
    </xf>
    <xf numFmtId="0" fontId="70" fillId="0" borderId="12" xfId="0" applyFont="1" applyFill="1" applyBorder="1" applyAlignment="1" applyProtection="1">
      <alignment horizontal="center"/>
      <protection locked="0"/>
    </xf>
    <xf numFmtId="0" fontId="57" fillId="0" borderId="12" xfId="0" applyFont="1" applyFill="1" applyBorder="1" applyAlignment="1" applyProtection="1">
      <alignment horizontal="left"/>
      <protection locked="0"/>
    </xf>
    <xf numFmtId="0" fontId="57" fillId="0" borderId="12" xfId="0" applyFont="1" applyFill="1" applyBorder="1" applyAlignment="1" applyProtection="1">
      <protection locked="0"/>
    </xf>
    <xf numFmtId="0" fontId="57" fillId="0" borderId="0" xfId="0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 applyProtection="1">
      <alignment horizontal="centerContinuous"/>
      <protection locked="0"/>
    </xf>
    <xf numFmtId="0" fontId="71" fillId="0" borderId="0" xfId="0" applyFont="1" applyBorder="1" applyAlignment="1" applyProtection="1">
      <alignment horizontal="centerContinuous"/>
      <protection locked="0"/>
    </xf>
    <xf numFmtId="0" fontId="60" fillId="0" borderId="0" xfId="0" applyFont="1" applyFill="1" applyBorder="1" applyAlignment="1" applyProtection="1">
      <alignment horizontal="center" shrinkToFit="1"/>
      <protection locked="0"/>
    </xf>
    <xf numFmtId="0" fontId="60" fillId="0" borderId="12" xfId="0" applyFont="1" applyFill="1" applyBorder="1" applyAlignment="1" applyProtection="1">
      <alignment horizontal="center" shrinkToFit="1"/>
      <protection locked="0"/>
    </xf>
    <xf numFmtId="0" fontId="60" fillId="0" borderId="12" xfId="0" applyFont="1" applyFill="1" applyBorder="1" applyProtection="1">
      <alignment horizontal="center"/>
      <protection locked="0"/>
    </xf>
    <xf numFmtId="0" fontId="60" fillId="0" borderId="0" xfId="0" applyFont="1" applyFill="1" applyBorder="1" applyAlignment="1" applyProtection="1">
      <protection locked="0"/>
    </xf>
    <xf numFmtId="0" fontId="60" fillId="0" borderId="0" xfId="0" applyFont="1" applyBorder="1" applyAlignment="1" applyProtection="1">
      <protection locked="0"/>
    </xf>
    <xf numFmtId="0" fontId="69" fillId="0" borderId="0" xfId="0" applyFont="1" applyFill="1" applyBorder="1" applyProtection="1">
      <alignment horizontal="center"/>
      <protection locked="0"/>
    </xf>
    <xf numFmtId="0" fontId="57" fillId="0" borderId="0" xfId="0" applyFont="1" applyFill="1" applyBorder="1" applyProtection="1">
      <alignment horizontal="center"/>
      <protection locked="0"/>
    </xf>
    <xf numFmtId="0" fontId="62" fillId="0" borderId="0" xfId="0" applyFont="1" applyFill="1" applyBorder="1" applyAlignment="1" applyProtection="1">
      <alignment horizontal="left" vertical="center"/>
      <protection locked="0"/>
    </xf>
    <xf numFmtId="0" fontId="62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centerContinuous" vertical="center"/>
    </xf>
    <xf numFmtId="165" fontId="62" fillId="0" borderId="0" xfId="0" applyNumberFormat="1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centerContinuous" vertical="center"/>
    </xf>
    <xf numFmtId="0" fontId="62" fillId="0" borderId="0" xfId="0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>
      <alignment horizontal="center" vertical="center"/>
    </xf>
    <xf numFmtId="0" fontId="56" fillId="0" borderId="29" xfId="0" applyFont="1" applyFill="1" applyBorder="1" applyAlignment="1" applyProtection="1">
      <alignment horizontal="centerContinuous"/>
      <protection locked="0"/>
    </xf>
    <xf numFmtId="0" fontId="56" fillId="0" borderId="48" xfId="0" applyFont="1" applyFill="1" applyBorder="1" applyAlignment="1" applyProtection="1">
      <alignment horizontal="centerContinuous"/>
      <protection locked="0"/>
    </xf>
    <xf numFmtId="1" fontId="56" fillId="0" borderId="29" xfId="0" applyNumberFormat="1" applyFont="1" applyFill="1" applyBorder="1" applyProtection="1">
      <alignment horizontal="center"/>
      <protection locked="0"/>
    </xf>
    <xf numFmtId="1" fontId="56" fillId="0" borderId="47" xfId="0" applyNumberFormat="1" applyFont="1" applyFill="1" applyBorder="1" applyProtection="1">
      <alignment horizontal="center"/>
      <protection locked="0"/>
    </xf>
    <xf numFmtId="1" fontId="56" fillId="0" borderId="48" xfId="0" applyNumberFormat="1" applyFont="1" applyFill="1" applyBorder="1" applyProtection="1">
      <alignment horizontal="center"/>
      <protection locked="0"/>
    </xf>
    <xf numFmtId="0" fontId="56" fillId="0" borderId="47" xfId="0" applyFont="1" applyFill="1" applyBorder="1" applyAlignment="1" applyProtection="1">
      <alignment horizontal="centerContinuous"/>
      <protection locked="0"/>
    </xf>
    <xf numFmtId="1" fontId="56" fillId="0" borderId="47" xfId="0" applyNumberFormat="1" applyFont="1" applyFill="1" applyBorder="1" applyAlignment="1" applyProtection="1">
      <alignment horizontal="centerContinuous"/>
      <protection locked="0"/>
    </xf>
    <xf numFmtId="1" fontId="56" fillId="0" borderId="29" xfId="0" applyNumberFormat="1" applyFont="1" applyFill="1" applyBorder="1" applyAlignment="1" applyProtection="1">
      <alignment horizontal="centerContinuous"/>
      <protection locked="0"/>
    </xf>
    <xf numFmtId="1" fontId="56" fillId="0" borderId="48" xfId="0" applyNumberFormat="1" applyFont="1" applyFill="1" applyBorder="1" applyAlignment="1" applyProtection="1">
      <alignment horizontal="centerContinuous"/>
      <protection locked="0"/>
    </xf>
    <xf numFmtId="1" fontId="56" fillId="0" borderId="29" xfId="0" applyNumberFormat="1" applyFont="1" applyFill="1" applyBorder="1" applyAlignment="1" applyProtection="1">
      <alignment horizontal="left"/>
      <protection locked="0"/>
    </xf>
    <xf numFmtId="1" fontId="56" fillId="0" borderId="59" xfId="0" applyNumberFormat="1" applyFont="1" applyFill="1" applyBorder="1" applyAlignment="1" applyProtection="1">
      <alignment horizontal="centerContinuous"/>
      <protection locked="0"/>
    </xf>
    <xf numFmtId="0" fontId="60" fillId="0" borderId="0" xfId="0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59" fillId="0" borderId="0" xfId="0" applyFont="1" applyBorder="1" applyAlignment="1" applyProtection="1">
      <alignment horizontal="left"/>
      <protection locked="0"/>
    </xf>
    <xf numFmtId="0" fontId="72" fillId="0" borderId="46" xfId="0" applyFont="1" applyFill="1" applyBorder="1" applyAlignment="1" applyProtection="1">
      <alignment horizontal="center"/>
      <protection locked="0"/>
    </xf>
    <xf numFmtId="0" fontId="72" fillId="0" borderId="34" xfId="0" applyFont="1" applyFill="1" applyBorder="1" applyAlignment="1" applyProtection="1">
      <alignment horizontal="center"/>
      <protection locked="0"/>
    </xf>
    <xf numFmtId="0" fontId="72" fillId="0" borderId="42" xfId="0" applyFont="1" applyFill="1" applyBorder="1" applyAlignment="1" applyProtection="1">
      <alignment horizontal="center"/>
      <protection locked="0"/>
    </xf>
    <xf numFmtId="0" fontId="56" fillId="0" borderId="40" xfId="0" applyFont="1" applyFill="1" applyBorder="1" applyProtection="1">
      <alignment horizontal="center"/>
      <protection locked="0"/>
    </xf>
    <xf numFmtId="1" fontId="56" fillId="0" borderId="60" xfId="0" applyNumberFormat="1" applyFont="1" applyFill="1" applyBorder="1" applyProtection="1">
      <alignment horizontal="center"/>
      <protection locked="0"/>
    </xf>
    <xf numFmtId="1" fontId="56" fillId="0" borderId="60" xfId="0" applyNumberFormat="1" applyFont="1" applyFill="1" applyBorder="1" applyAlignment="1" applyProtection="1">
      <alignment horizontal="center"/>
      <protection locked="0"/>
    </xf>
    <xf numFmtId="0" fontId="56" fillId="0" borderId="55" xfId="0" applyFont="1" applyFill="1" applyBorder="1" applyProtection="1">
      <alignment horizontal="center"/>
      <protection locked="0"/>
    </xf>
    <xf numFmtId="0" fontId="56" fillId="0" borderId="55" xfId="0" applyFont="1" applyFill="1" applyBorder="1" applyAlignment="1" applyProtection="1">
      <alignment horizontal="center"/>
      <protection locked="0"/>
    </xf>
    <xf numFmtId="0" fontId="56" fillId="0" borderId="16" xfId="0" applyFont="1" applyFill="1" applyBorder="1" applyAlignment="1" applyProtection="1">
      <alignment horizontal="center"/>
      <protection locked="0"/>
    </xf>
    <xf numFmtId="0" fontId="56" fillId="0" borderId="60" xfId="0" applyFont="1" applyFill="1" applyBorder="1" applyAlignment="1" applyProtection="1">
      <alignment horizontal="center"/>
      <protection locked="0"/>
    </xf>
    <xf numFmtId="0" fontId="56" fillId="0" borderId="56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left"/>
      <protection locked="0"/>
    </xf>
    <xf numFmtId="0" fontId="59" fillId="0" borderId="23" xfId="0" applyFont="1" applyFill="1" applyBorder="1" applyAlignment="1" applyProtection="1">
      <alignment horizontal="center" vertical="center"/>
      <protection locked="0"/>
    </xf>
    <xf numFmtId="49" fontId="59" fillId="0" borderId="0" xfId="0" applyNumberFormat="1" applyFont="1" applyFill="1" applyBorder="1" applyAlignment="1" applyProtection="1">
      <alignment horizontal="left"/>
      <protection locked="0"/>
    </xf>
    <xf numFmtId="49" fontId="59" fillId="0" borderId="0" xfId="0" applyNumberFormat="1" applyFont="1" applyFill="1" applyBorder="1" applyProtection="1">
      <alignment horizontal="center"/>
      <protection locked="0"/>
    </xf>
    <xf numFmtId="166" fontId="59" fillId="0" borderId="0" xfId="0" applyNumberFormat="1" applyFont="1" applyFill="1" applyBorder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4" fillId="0" borderId="23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0" fontId="62" fillId="0" borderId="0" xfId="0" applyFont="1" applyFill="1" applyBorder="1" applyAlignment="1">
      <alignment horizontal="center" vertical="center"/>
    </xf>
    <xf numFmtId="1" fontId="59" fillId="0" borderId="54" xfId="0" applyNumberFormat="1" applyFont="1" applyFill="1" applyBorder="1" applyAlignment="1">
      <alignment horizontal="center"/>
    </xf>
    <xf numFmtId="1" fontId="66" fillId="0" borderId="12" xfId="0" applyNumberFormat="1" applyFont="1" applyFill="1" applyBorder="1" applyAlignment="1">
      <alignment horizontal="center"/>
    </xf>
    <xf numFmtId="0" fontId="56" fillId="0" borderId="20" xfId="0" applyFont="1" applyFill="1" applyBorder="1" applyAlignment="1">
      <alignment horizontal="center"/>
    </xf>
    <xf numFmtId="1" fontId="56" fillId="0" borderId="12" xfId="0" applyNumberFormat="1" applyFont="1" applyFill="1" applyBorder="1" applyAlignment="1">
      <alignment horizontal="center" vertical="center"/>
    </xf>
    <xf numFmtId="1" fontId="59" fillId="0" borderId="2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left"/>
    </xf>
    <xf numFmtId="0" fontId="60" fillId="0" borderId="22" xfId="0" applyFont="1" applyFill="1" applyBorder="1" applyProtection="1">
      <alignment horizontal="center"/>
      <protection locked="0"/>
    </xf>
    <xf numFmtId="0" fontId="59" fillId="0" borderId="19" xfId="0" applyFont="1" applyFill="1" applyBorder="1" applyAlignment="1">
      <alignment horizontal="left"/>
    </xf>
    <xf numFmtId="1" fontId="59" fillId="0" borderId="14" xfId="0" applyNumberFormat="1" applyFont="1" applyFill="1" applyBorder="1" applyAlignment="1">
      <alignment horizontal="center" vertical="center"/>
    </xf>
    <xf numFmtId="0" fontId="56" fillId="0" borderId="31" xfId="0" applyFont="1" applyFill="1" applyBorder="1" applyProtection="1">
      <alignment horizontal="center"/>
      <protection locked="0"/>
    </xf>
    <xf numFmtId="0" fontId="59" fillId="0" borderId="14" xfId="0" applyFont="1" applyFill="1" applyBorder="1" applyProtection="1">
      <alignment horizontal="center"/>
      <protection locked="0"/>
    </xf>
    <xf numFmtId="0" fontId="65" fillId="3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left"/>
    </xf>
    <xf numFmtId="0" fontId="65" fillId="0" borderId="0" xfId="0" applyFont="1" applyBorder="1" applyProtection="1">
      <alignment horizontal="center"/>
      <protection locked="0"/>
    </xf>
    <xf numFmtId="0" fontId="67" fillId="0" borderId="0" xfId="0" applyFont="1" applyFill="1" applyBorder="1" applyAlignment="1" applyProtection="1">
      <alignment horizontal="center"/>
      <protection locked="0"/>
    </xf>
    <xf numFmtId="0" fontId="61" fillId="0" borderId="0" xfId="0" applyFont="1" applyBorder="1" applyAlignment="1" applyProtection="1">
      <alignment horizontal="center"/>
      <protection locked="0"/>
    </xf>
    <xf numFmtId="0" fontId="69" fillId="0" borderId="14" xfId="0" applyFont="1" applyFill="1" applyBorder="1" applyAlignment="1" applyProtection="1">
      <protection locked="0"/>
    </xf>
    <xf numFmtId="0" fontId="57" fillId="0" borderId="14" xfId="0" applyFont="1" applyFill="1" applyBorder="1" applyAlignment="1" applyProtection="1">
      <alignment horizontal="centerContinuous"/>
      <protection locked="0"/>
    </xf>
    <xf numFmtId="0" fontId="59" fillId="0" borderId="14" xfId="0" applyFont="1" applyFill="1" applyBorder="1">
      <alignment horizontal="center"/>
    </xf>
    <xf numFmtId="0" fontId="67" fillId="0" borderId="14" xfId="0" applyFont="1" applyFill="1" applyBorder="1" applyAlignment="1" applyProtection="1">
      <protection locked="0"/>
    </xf>
    <xf numFmtId="0" fontId="66" fillId="0" borderId="0" xfId="0" applyFont="1" applyFill="1" applyBorder="1" applyAlignment="1" applyProtection="1">
      <alignment horizontal="left" vertical="top"/>
      <protection locked="0"/>
    </xf>
    <xf numFmtId="0" fontId="60" fillId="0" borderId="12" xfId="0" applyFont="1" applyFill="1" applyBorder="1" applyAlignment="1" applyProtection="1">
      <alignment horizontal="left" vertical="center"/>
      <protection locked="0"/>
    </xf>
    <xf numFmtId="0" fontId="59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 applyProtection="1">
      <alignment horizontal="left" vertical="center"/>
      <protection locked="0"/>
    </xf>
    <xf numFmtId="0" fontId="57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horizontal="left" vertical="center"/>
      <protection locked="0"/>
    </xf>
    <xf numFmtId="0" fontId="62" fillId="0" borderId="0" xfId="0" applyFont="1" applyFill="1" applyBorder="1" applyAlignment="1" applyProtection="1">
      <alignment horizontal="left"/>
      <protection locked="0"/>
    </xf>
    <xf numFmtId="0" fontId="59" fillId="0" borderId="12" xfId="0" applyFont="1" applyBorder="1">
      <alignment horizontal="center"/>
    </xf>
    <xf numFmtId="1" fontId="56" fillId="0" borderId="19" xfId="0" applyNumberFormat="1" applyFont="1" applyFill="1" applyBorder="1" applyProtection="1">
      <alignment horizontal="center"/>
      <protection locked="0"/>
    </xf>
    <xf numFmtId="0" fontId="56" fillId="0" borderId="23" xfId="0" applyFont="1" applyFill="1" applyBorder="1" applyAlignment="1" applyProtection="1">
      <alignment horizontal="center" vertical="center"/>
      <protection locked="0"/>
    </xf>
    <xf numFmtId="0" fontId="56" fillId="0" borderId="58" xfId="0" applyFont="1" applyFill="1" applyBorder="1" applyAlignment="1" applyProtection="1">
      <alignment horizontal="center" vertical="center"/>
      <protection locked="0"/>
    </xf>
    <xf numFmtId="1" fontId="56" fillId="0" borderId="47" xfId="0" applyNumberFormat="1" applyFont="1" applyFill="1" applyBorder="1" applyAlignment="1" applyProtection="1">
      <alignment horizontal="center" vertical="center"/>
      <protection locked="0"/>
    </xf>
    <xf numFmtId="1" fontId="56" fillId="0" borderId="31" xfId="0" applyNumberFormat="1" applyFont="1" applyFill="1" applyBorder="1" applyAlignment="1" applyProtection="1">
      <alignment horizontal="center" vertical="center"/>
      <protection locked="0"/>
    </xf>
    <xf numFmtId="1" fontId="56" fillId="0" borderId="13" xfId="0" applyNumberFormat="1" applyFont="1" applyFill="1" applyBorder="1" applyAlignment="1" applyProtection="1">
      <alignment horizontal="center" vertical="center"/>
      <protection locked="0"/>
    </xf>
    <xf numFmtId="0" fontId="56" fillId="0" borderId="61" xfId="0" applyFont="1" applyFill="1" applyBorder="1" applyAlignment="1" applyProtection="1">
      <alignment horizontal="center" vertical="center"/>
      <protection locked="0"/>
    </xf>
    <xf numFmtId="0" fontId="56" fillId="0" borderId="17" xfId="0" applyFont="1" applyFill="1" applyBorder="1" applyAlignment="1" applyProtection="1">
      <alignment horizontal="center" vertical="center"/>
      <protection locked="0"/>
    </xf>
    <xf numFmtId="0" fontId="56" fillId="0" borderId="47" xfId="0" applyFont="1" applyFill="1" applyBorder="1" applyAlignment="1" applyProtection="1">
      <alignment horizontal="center" vertical="center"/>
      <protection locked="0"/>
    </xf>
    <xf numFmtId="0" fontId="56" fillId="0" borderId="62" xfId="0" applyFont="1" applyFill="1" applyBorder="1" applyAlignment="1" applyProtection="1">
      <alignment horizontal="center" vertical="center"/>
      <protection locked="0"/>
    </xf>
    <xf numFmtId="0" fontId="56" fillId="0" borderId="50" xfId="0" applyFont="1" applyFill="1" applyBorder="1" applyAlignment="1" applyProtection="1">
      <alignment horizontal="center" vertical="center"/>
      <protection locked="0"/>
    </xf>
    <xf numFmtId="1" fontId="56" fillId="0" borderId="23" xfId="0" applyNumberFormat="1" applyFont="1" applyFill="1" applyBorder="1" applyAlignment="1" applyProtection="1">
      <alignment horizontal="center" vertical="center"/>
      <protection locked="0"/>
    </xf>
    <xf numFmtId="0" fontId="56" fillId="0" borderId="22" xfId="0" applyFont="1" applyFill="1" applyBorder="1" applyAlignment="1" applyProtection="1">
      <alignment horizontal="center" vertical="center"/>
      <protection locked="0"/>
    </xf>
    <xf numFmtId="0" fontId="56" fillId="0" borderId="31" xfId="0" applyFont="1" applyFill="1" applyBorder="1" applyAlignment="1" applyProtection="1">
      <alignment horizontal="center" vertical="center"/>
      <protection locked="0"/>
    </xf>
    <xf numFmtId="0" fontId="56" fillId="0" borderId="52" xfId="0" applyFont="1" applyFill="1" applyBorder="1" applyAlignment="1" applyProtection="1">
      <alignment horizontal="center" vertical="center"/>
      <protection locked="0"/>
    </xf>
    <xf numFmtId="1" fontId="56" fillId="0" borderId="54" xfId="0" applyNumberFormat="1" applyFont="1" applyFill="1" applyBorder="1" applyAlignment="1" applyProtection="1">
      <alignment horizontal="center" vertical="center"/>
      <protection locked="0"/>
    </xf>
    <xf numFmtId="1" fontId="56" fillId="0" borderId="21" xfId="0" applyNumberFormat="1" applyFont="1" applyFill="1" applyBorder="1" applyAlignment="1" applyProtection="1">
      <alignment horizontal="center" vertical="center"/>
      <protection locked="0"/>
    </xf>
    <xf numFmtId="0" fontId="56" fillId="0" borderId="21" xfId="0" applyFont="1" applyFill="1" applyBorder="1" applyAlignment="1" applyProtection="1">
      <alignment horizontal="center" vertical="center"/>
      <protection locked="0"/>
    </xf>
    <xf numFmtId="0" fontId="56" fillId="0" borderId="12" xfId="0" applyFont="1" applyFill="1" applyBorder="1" applyAlignment="1" applyProtection="1">
      <alignment horizontal="center" vertical="center"/>
      <protection locked="0"/>
    </xf>
    <xf numFmtId="1" fontId="56" fillId="0" borderId="61" xfId="0" applyNumberFormat="1" applyFont="1" applyFill="1" applyBorder="1" applyAlignment="1" applyProtection="1">
      <alignment horizontal="center" vertical="center"/>
      <protection locked="0"/>
    </xf>
    <xf numFmtId="0" fontId="72" fillId="0" borderId="51" xfId="0" applyFont="1" applyFill="1" applyBorder="1" applyAlignment="1" applyProtection="1">
      <alignment horizontal="center"/>
      <protection locked="0"/>
    </xf>
    <xf numFmtId="0" fontId="56" fillId="0" borderId="63" xfId="0" applyFont="1" applyFill="1" applyBorder="1" applyAlignment="1" applyProtection="1">
      <alignment horizontal="center" vertical="center"/>
      <protection locked="0"/>
    </xf>
    <xf numFmtId="1" fontId="56" fillId="0" borderId="64" xfId="0" applyNumberFormat="1" applyFont="1" applyFill="1" applyBorder="1" applyAlignment="1" applyProtection="1">
      <alignment horizontal="center" vertical="center"/>
      <protection locked="0"/>
    </xf>
    <xf numFmtId="1" fontId="56" fillId="0" borderId="60" xfId="0" applyNumberFormat="1" applyFont="1" applyFill="1" applyBorder="1" applyAlignment="1" applyProtection="1">
      <alignment horizontal="center" vertical="center"/>
      <protection locked="0"/>
    </xf>
    <xf numFmtId="0" fontId="56" fillId="0" borderId="65" xfId="0" applyFont="1" applyFill="1" applyBorder="1" applyAlignment="1" applyProtection="1">
      <alignment horizontal="center" vertical="center"/>
      <protection locked="0"/>
    </xf>
    <xf numFmtId="0" fontId="56" fillId="0" borderId="64" xfId="0" applyFont="1" applyFill="1" applyBorder="1" applyAlignment="1" applyProtection="1">
      <alignment horizontal="center" vertical="center"/>
      <protection locked="0"/>
    </xf>
    <xf numFmtId="0" fontId="56" fillId="0" borderId="66" xfId="0" applyFont="1" applyFill="1" applyBorder="1" applyAlignment="1" applyProtection="1">
      <alignment horizontal="center" vertical="center"/>
      <protection locked="0"/>
    </xf>
    <xf numFmtId="0" fontId="56" fillId="0" borderId="12" xfId="0" applyFont="1" applyFill="1" applyBorder="1" applyAlignment="1">
      <alignment horizontal="center"/>
    </xf>
    <xf numFmtId="1" fontId="66" fillId="0" borderId="54" xfId="0" applyNumberFormat="1" applyFont="1" applyFill="1" applyBorder="1" applyAlignment="1">
      <alignment horizontal="center"/>
    </xf>
    <xf numFmtId="0" fontId="60" fillId="0" borderId="31" xfId="0" applyFont="1" applyBorder="1" applyProtection="1">
      <alignment horizontal="center"/>
      <protection locked="0"/>
    </xf>
    <xf numFmtId="1" fontId="66" fillId="0" borderId="14" xfId="0" applyNumberFormat="1" applyFont="1" applyFill="1" applyBorder="1" applyAlignment="1">
      <alignment horizontal="center"/>
    </xf>
    <xf numFmtId="0" fontId="73" fillId="0" borderId="0" xfId="0" applyFont="1" applyBorder="1" applyAlignment="1">
      <alignment horizontal="left"/>
    </xf>
    <xf numFmtId="0" fontId="74" fillId="0" borderId="0" xfId="0" applyFont="1" applyBorder="1">
      <alignment horizontal="center"/>
    </xf>
    <xf numFmtId="0" fontId="75" fillId="0" borderId="0" xfId="0" applyFont="1" applyBorder="1" applyAlignment="1">
      <alignment horizontal="left"/>
    </xf>
    <xf numFmtId="0" fontId="76" fillId="0" borderId="0" xfId="0" applyFont="1" applyBorder="1" applyAlignment="1">
      <alignment horizontal="right"/>
    </xf>
    <xf numFmtId="0" fontId="74" fillId="0" borderId="0" xfId="0" applyFont="1" applyBorder="1" applyAlignment="1"/>
    <xf numFmtId="0" fontId="74" fillId="0" borderId="0" xfId="0" applyFont="1" applyBorder="1" applyAlignment="1">
      <alignment horizontal="right"/>
    </xf>
    <xf numFmtId="0" fontId="74" fillId="0" borderId="0" xfId="0" applyFont="1" applyBorder="1" applyAlignment="1">
      <alignment horizontal="left"/>
    </xf>
    <xf numFmtId="0" fontId="29" fillId="30" borderId="49" xfId="0" applyFont="1" applyFill="1" applyBorder="1" applyAlignment="1">
      <alignment horizontal="center"/>
    </xf>
    <xf numFmtId="0" fontId="29" fillId="24" borderId="12" xfId="0" applyFont="1" applyFill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69" fillId="0" borderId="12" xfId="0" applyFont="1" applyFill="1" applyBorder="1" applyAlignment="1">
      <alignment horizontal="left"/>
    </xf>
    <xf numFmtId="9" fontId="77" fillId="0" borderId="16" xfId="0" applyNumberFormat="1" applyFont="1" applyBorder="1" applyAlignment="1">
      <alignment horizontal="right"/>
    </xf>
    <xf numFmtId="0" fontId="78" fillId="0" borderId="0" xfId="0" applyFont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1" fontId="17" fillId="30" borderId="32" xfId="0" applyNumberFormat="1" applyFont="1" applyFill="1" applyBorder="1" applyAlignment="1">
      <alignment horizontal="center"/>
    </xf>
    <xf numFmtId="1" fontId="29" fillId="25" borderId="50" xfId="0" applyNumberFormat="1" applyFont="1" applyFill="1" applyBorder="1" applyAlignment="1">
      <alignment horizontal="center" vertical="center"/>
    </xf>
    <xf numFmtId="0" fontId="29" fillId="31" borderId="50" xfId="0" applyFont="1" applyFill="1" applyBorder="1" applyAlignment="1">
      <alignment horizontal="center" vertical="center"/>
    </xf>
    <xf numFmtId="9" fontId="11" fillId="31" borderId="45" xfId="37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165" fontId="0" fillId="0" borderId="0" xfId="0" applyNumberFormat="1" applyFill="1" applyBorder="1" applyProtection="1">
      <alignment horizontal="center"/>
      <protection locked="0"/>
    </xf>
    <xf numFmtId="0" fontId="3" fillId="0" borderId="0" xfId="0" applyFont="1" applyFill="1" applyBorder="1" applyProtection="1">
      <alignment horizontal="center"/>
      <protection locked="0"/>
    </xf>
    <xf numFmtId="49" fontId="10" fillId="0" borderId="0" xfId="0" applyNumberFormat="1" applyFont="1" applyBorder="1" applyAlignment="1" applyProtection="1"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12" fillId="0" borderId="0" xfId="0" applyFont="1" applyBorder="1" applyProtection="1">
      <alignment horizontal="center"/>
      <protection locked="0"/>
    </xf>
    <xf numFmtId="164" fontId="12" fillId="0" borderId="0" xfId="0" applyNumberFormat="1" applyFont="1" applyBorder="1" applyProtection="1">
      <alignment horizontal="center"/>
      <protection locked="0"/>
    </xf>
    <xf numFmtId="165" fontId="12" fillId="0" borderId="0" xfId="0" applyNumberFormat="1" applyFont="1" applyBorder="1" applyProtection="1">
      <alignment horizontal="center"/>
      <protection locked="0"/>
    </xf>
    <xf numFmtId="0" fontId="9" fillId="0" borderId="0" xfId="0" applyFont="1" applyBorder="1" applyProtection="1">
      <alignment horizontal="center"/>
      <protection locked="0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left"/>
      <protection locked="0"/>
    </xf>
    <xf numFmtId="0" fontId="11" fillId="0" borderId="25" xfId="0" applyFont="1" applyBorder="1" applyAlignment="1" applyProtection="1">
      <alignment horizontal="left"/>
      <protection locked="0"/>
    </xf>
    <xf numFmtId="0" fontId="26" fillId="0" borderId="25" xfId="0" applyFont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25" xfId="0" applyFill="1" applyBorder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0" fillId="0" borderId="17" xfId="0" applyFill="1" applyBorder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left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0" fillId="0" borderId="11" xfId="0" applyFill="1" applyBorder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horizontal="center"/>
      <protection locked="0"/>
    </xf>
    <xf numFmtId="49" fontId="15" fillId="0" borderId="27" xfId="0" applyNumberFormat="1" applyFont="1" applyBorder="1" applyAlignment="1" applyProtection="1">
      <alignment horizontal="center" vertical="center" textRotation="90"/>
      <protection locked="0"/>
    </xf>
    <xf numFmtId="49" fontId="15" fillId="0" borderId="17" xfId="0" applyNumberFormat="1" applyFont="1" applyBorder="1" applyAlignment="1" applyProtection="1">
      <alignment horizontal="center" vertical="center" textRotation="90"/>
      <protection locked="0"/>
    </xf>
    <xf numFmtId="49" fontId="6" fillId="0" borderId="17" xfId="0" applyNumberFormat="1" applyFont="1" applyBorder="1" applyAlignment="1" applyProtection="1">
      <alignment horizontal="center" vertical="center" textRotation="90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49" fontId="17" fillId="0" borderId="17" xfId="0" applyNumberFormat="1" applyFont="1" applyBorder="1" applyAlignment="1" applyProtection="1">
      <alignment horizontal="center" vertical="center" textRotation="255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27" borderId="13" xfId="0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8" fillId="0" borderId="67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49" fontId="19" fillId="0" borderId="18" xfId="0" applyNumberFormat="1" applyFont="1" applyBorder="1" applyAlignment="1" applyProtection="1">
      <alignment horizontal="centerContinuous" vertical="justify"/>
      <protection locked="0"/>
    </xf>
    <xf numFmtId="49" fontId="21" fillId="0" borderId="0" xfId="0" applyNumberFormat="1" applyFont="1" applyBorder="1" applyAlignment="1" applyProtection="1">
      <alignment horizontal="centerContinuous" vertical="justify"/>
      <protection locked="0"/>
    </xf>
    <xf numFmtId="0" fontId="22" fillId="0" borderId="0" xfId="0" applyFont="1" applyBorder="1" applyProtection="1">
      <alignment horizontal="center"/>
      <protection locked="0"/>
    </xf>
    <xf numFmtId="0" fontId="12" fillId="0" borderId="19" xfId="0" applyFont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 vertical="top" textRotation="90"/>
      <protection locked="0"/>
    </xf>
    <xf numFmtId="0" fontId="6" fillId="0" borderId="24" xfId="0" applyFont="1" applyBorder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27" borderId="41" xfId="0" applyFont="1" applyFill="1" applyBorder="1" applyAlignment="1" applyProtection="1">
      <alignment horizontal="center" vertical="center"/>
      <protection locked="0"/>
    </xf>
    <xf numFmtId="165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27" borderId="47" xfId="0" applyFont="1" applyFill="1" applyBorder="1" applyAlignment="1" applyProtection="1">
      <alignment horizontal="left"/>
      <protection locked="0"/>
    </xf>
    <xf numFmtId="0" fontId="0" fillId="27" borderId="29" xfId="0" applyFill="1" applyBorder="1" applyProtection="1">
      <alignment horizontal="center"/>
      <protection locked="0"/>
    </xf>
    <xf numFmtId="0" fontId="0" fillId="27" borderId="12" xfId="0" applyFill="1" applyBorder="1" applyProtection="1">
      <alignment horizontal="center"/>
      <protection locked="0"/>
    </xf>
    <xf numFmtId="0" fontId="11" fillId="27" borderId="29" xfId="0" applyFont="1" applyFill="1" applyBorder="1" applyAlignment="1" applyProtection="1">
      <alignment horizontal="left" textRotation="90"/>
      <protection locked="0"/>
    </xf>
    <xf numFmtId="0" fontId="11" fillId="27" borderId="48" xfId="0" applyFont="1" applyFill="1" applyBorder="1" applyAlignment="1" applyProtection="1">
      <alignment horizontal="left" textRotation="90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5" fillId="27" borderId="41" xfId="0" applyFont="1" applyFill="1" applyBorder="1" applyAlignment="1" applyProtection="1">
      <alignment horizontal="center" vertical="center" wrapText="1"/>
      <protection locked="0"/>
    </xf>
    <xf numFmtId="1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19" fillId="0" borderId="11" xfId="0" applyNumberFormat="1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27" borderId="19" xfId="0" applyFont="1" applyFill="1" applyBorder="1" applyAlignment="1" applyProtection="1">
      <alignment horizontal="center"/>
      <protection locked="0"/>
    </xf>
    <xf numFmtId="165" fontId="4" fillId="0" borderId="11" xfId="0" applyNumberFormat="1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left"/>
      <protection locked="0"/>
    </xf>
    <xf numFmtId="0" fontId="19" fillId="0" borderId="24" xfId="0" applyFont="1" applyBorder="1" applyProtection="1">
      <alignment horizontal="center"/>
      <protection locked="0"/>
    </xf>
    <xf numFmtId="0" fontId="26" fillId="0" borderId="51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Protection="1">
      <alignment horizontal="center"/>
      <protection locked="0"/>
    </xf>
    <xf numFmtId="0" fontId="6" fillId="27" borderId="19" xfId="0" applyFont="1" applyFill="1" applyBorder="1" applyProtection="1">
      <alignment horizontal="center"/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49" fontId="15" fillId="0" borderId="35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center" vertical="center" textRotation="90"/>
      <protection locked="0"/>
    </xf>
    <xf numFmtId="49" fontId="15" fillId="0" borderId="0" xfId="0" applyNumberFormat="1" applyFont="1" applyFill="1" applyBorder="1" applyAlignment="1" applyProtection="1">
      <alignment horizontal="centerContinuous" vertical="justify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protection locked="0"/>
    </xf>
    <xf numFmtId="0" fontId="15" fillId="0" borderId="0" xfId="0" applyFont="1" applyFill="1" applyBorder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1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center" textRotation="90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>
      <alignment horizontal="center"/>
    </xf>
    <xf numFmtId="0" fontId="11" fillId="0" borderId="23" xfId="0" applyFont="1" applyFill="1" applyBorder="1">
      <alignment horizontal="center"/>
    </xf>
    <xf numFmtId="165" fontId="11" fillId="0" borderId="22" xfId="0" applyNumberFormat="1" applyFont="1" applyFill="1" applyBorder="1">
      <alignment horizontal="center"/>
    </xf>
    <xf numFmtId="165" fontId="11" fillId="0" borderId="23" xfId="0" applyNumberFormat="1" applyFont="1" applyFill="1" applyBorder="1">
      <alignment horizontal="center"/>
    </xf>
    <xf numFmtId="1" fontId="11" fillId="0" borderId="23" xfId="0" applyNumberFormat="1" applyFont="1" applyFill="1" applyBorder="1">
      <alignment horizontal="center"/>
    </xf>
    <xf numFmtId="0" fontId="11" fillId="27" borderId="23" xfId="0" applyNumberFormat="1" applyFont="1" applyFill="1" applyBorder="1">
      <alignment horizontal="center"/>
    </xf>
    <xf numFmtId="0" fontId="29" fillId="32" borderId="5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wrapText="1"/>
    </xf>
    <xf numFmtId="1" fontId="11" fillId="0" borderId="14" xfId="0" applyNumberFormat="1" applyFont="1" applyFill="1" applyBorder="1">
      <alignment horizontal="center"/>
    </xf>
    <xf numFmtId="1" fontId="11" fillId="0" borderId="22" xfId="0" applyNumberFormat="1" applyFont="1" applyFill="1" applyBorder="1">
      <alignment horizontal="center"/>
    </xf>
    <xf numFmtId="0" fontId="29" fillId="25" borderId="50" xfId="0" applyNumberFormat="1" applyFont="1" applyFill="1" applyBorder="1" applyAlignment="1">
      <alignment horizontal="center" vertical="center"/>
    </xf>
    <xf numFmtId="1" fontId="11" fillId="0" borderId="28" xfId="0" applyNumberFormat="1" applyFont="1" applyFill="1" applyBorder="1">
      <alignment horizontal="center"/>
    </xf>
    <xf numFmtId="1" fontId="11" fillId="0" borderId="71" xfId="0" applyNumberFormat="1" applyFont="1" applyFill="1" applyBorder="1">
      <alignment horizontal="center"/>
    </xf>
    <xf numFmtId="1" fontId="11" fillId="0" borderId="53" xfId="0" applyNumberFormat="1" applyFont="1" applyFill="1" applyBorder="1">
      <alignment horizontal="center"/>
    </xf>
    <xf numFmtId="1" fontId="11" fillId="0" borderId="28" xfId="0" applyNumberFormat="1" applyFont="1" applyBorder="1">
      <alignment horizontal="center"/>
    </xf>
    <xf numFmtId="165" fontId="0" fillId="0" borderId="22" xfId="0" applyNumberFormat="1" applyFont="1" applyBorder="1" applyAlignment="1">
      <alignment horizontal="center"/>
    </xf>
    <xf numFmtId="165" fontId="0" fillId="0" borderId="23" xfId="0" applyNumberFormat="1" applyFont="1" applyBorder="1" applyAlignment="1">
      <alignment horizontal="center"/>
    </xf>
    <xf numFmtId="165" fontId="11" fillId="0" borderId="22" xfId="0" applyNumberFormat="1" applyFont="1" applyBorder="1" applyAlignment="1">
      <alignment horizontal="center"/>
    </xf>
    <xf numFmtId="165" fontId="11" fillId="0" borderId="23" xfId="0" applyNumberFormat="1" applyFont="1" applyBorder="1" applyAlignment="1">
      <alignment horizontal="center"/>
    </xf>
    <xf numFmtId="165" fontId="11" fillId="0" borderId="31" xfId="0" applyNumberFormat="1" applyFont="1" applyBorder="1" applyAlignment="1">
      <alignment horizontal="center"/>
    </xf>
    <xf numFmtId="165" fontId="11" fillId="0" borderId="20" xfId="0" applyNumberFormat="1" applyFont="1" applyBorder="1" applyAlignment="1">
      <alignment horizontal="center"/>
    </xf>
    <xf numFmtId="165" fontId="11" fillId="0" borderId="21" xfId="0" applyNumberFormat="1" applyFont="1" applyBorder="1" applyAlignment="1">
      <alignment horizontal="center"/>
    </xf>
    <xf numFmtId="165" fontId="11" fillId="0" borderId="54" xfId="0" applyNumberFormat="1" applyFont="1" applyBorder="1" applyAlignment="1">
      <alignment horizontal="center"/>
    </xf>
    <xf numFmtId="165" fontId="11" fillId="0" borderId="22" xfId="0" applyNumberFormat="1" applyFont="1" applyBorder="1" applyAlignment="1" applyProtection="1">
      <alignment horizontal="center"/>
      <protection locked="0"/>
    </xf>
    <xf numFmtId="165" fontId="11" fillId="0" borderId="20" xfId="0" applyNumberFormat="1" applyFont="1" applyBorder="1" applyAlignment="1" applyProtection="1">
      <alignment horizontal="center"/>
      <protection locked="0"/>
    </xf>
    <xf numFmtId="165" fontId="11" fillId="0" borderId="71" xfId="0" applyNumberFormat="1" applyFont="1" applyBorder="1" applyAlignment="1" applyProtection="1">
      <alignment horizontal="center"/>
      <protection locked="0"/>
    </xf>
    <xf numFmtId="165" fontId="11" fillId="0" borderId="53" xfId="0" applyNumberFormat="1" applyFont="1" applyBorder="1" applyAlignment="1">
      <alignment horizontal="center"/>
    </xf>
    <xf numFmtId="165" fontId="11" fillId="0" borderId="30" xfId="0" applyNumberFormat="1" applyFont="1" applyBorder="1" applyAlignment="1">
      <alignment horizontal="center"/>
    </xf>
    <xf numFmtId="165" fontId="11" fillId="0" borderId="28" xfId="0" applyNumberFormat="1" applyFont="1" applyBorder="1" applyAlignment="1">
      <alignment horizontal="center"/>
    </xf>
    <xf numFmtId="165" fontId="11" fillId="0" borderId="14" xfId="0" applyNumberFormat="1" applyFont="1" applyBorder="1" applyAlignment="1">
      <alignment horizontal="center"/>
    </xf>
    <xf numFmtId="165" fontId="11" fillId="26" borderId="50" xfId="0" applyNumberFormat="1" applyFont="1" applyFill="1" applyBorder="1">
      <alignment horizontal="center"/>
    </xf>
    <xf numFmtId="0" fontId="0" fillId="0" borderId="23" xfId="0" applyFill="1" applyBorder="1">
      <alignment horizontal="center"/>
    </xf>
    <xf numFmtId="0" fontId="59" fillId="0" borderId="31" xfId="0" applyFont="1" applyFill="1" applyBorder="1" applyAlignment="1">
      <alignment horizontal="left"/>
    </xf>
    <xf numFmtId="0" fontId="59" fillId="0" borderId="14" xfId="0" applyFont="1" applyFill="1" applyBorder="1" applyAlignment="1">
      <alignment horizontal="left"/>
    </xf>
    <xf numFmtId="0" fontId="69" fillId="0" borderId="12" xfId="0" applyFont="1" applyFill="1" applyBorder="1" applyProtection="1">
      <alignment horizontal="center"/>
      <protection locked="0"/>
    </xf>
    <xf numFmtId="0" fontId="67" fillId="0" borderId="12" xfId="0" applyFont="1" applyFill="1" applyBorder="1" applyProtection="1">
      <alignment horizontal="center"/>
      <protection locked="0"/>
    </xf>
    <xf numFmtId="0" fontId="57" fillId="0" borderId="12" xfId="0" applyFont="1" applyFill="1" applyBorder="1" applyProtection="1">
      <alignment horizontal="center"/>
      <protection locked="0"/>
    </xf>
    <xf numFmtId="0" fontId="69" fillId="0" borderId="0" xfId="0" applyFont="1" applyBorder="1" applyAlignment="1">
      <alignment horizontal="left"/>
    </xf>
    <xf numFmtId="1" fontId="59" fillId="0" borderId="14" xfId="0" applyNumberFormat="1" applyFont="1" applyFill="1" applyBorder="1">
      <alignment horizontal="center"/>
    </xf>
    <xf numFmtId="16" fontId="56" fillId="0" borderId="22" xfId="0" applyNumberFormat="1" applyFont="1" applyFill="1" applyBorder="1">
      <alignment horizontal="center"/>
    </xf>
    <xf numFmtId="1" fontId="59" fillId="0" borderId="31" xfId="0" applyNumberFormat="1" applyFont="1" applyFill="1" applyBorder="1">
      <alignment horizontal="center"/>
    </xf>
    <xf numFmtId="0" fontId="56" fillId="0" borderId="22" xfId="0" applyNumberFormat="1" applyFont="1" applyFill="1" applyBorder="1">
      <alignment horizontal="center"/>
    </xf>
    <xf numFmtId="1" fontId="59" fillId="0" borderId="22" xfId="0" applyNumberFormat="1" applyFont="1" applyFill="1" applyBorder="1">
      <alignment horizontal="center"/>
    </xf>
    <xf numFmtId="1" fontId="59" fillId="0" borderId="0" xfId="0" applyNumberFormat="1" applyFont="1" applyFill="1" applyBorder="1">
      <alignment horizontal="center"/>
    </xf>
    <xf numFmtId="0" fontId="56" fillId="0" borderId="18" xfId="0" applyFont="1" applyFill="1" applyBorder="1">
      <alignment horizontal="center"/>
    </xf>
    <xf numFmtId="1" fontId="59" fillId="0" borderId="19" xfId="0" applyNumberFormat="1" applyFont="1" applyFill="1" applyBorder="1">
      <alignment horizontal="center"/>
    </xf>
    <xf numFmtId="1" fontId="59" fillId="0" borderId="18" xfId="0" applyNumberFormat="1" applyFont="1" applyFill="1" applyBorder="1">
      <alignment horizontal="center"/>
    </xf>
    <xf numFmtId="0" fontId="56" fillId="0" borderId="22" xfId="0" applyFont="1" applyFill="1" applyBorder="1">
      <alignment horizontal="center"/>
    </xf>
    <xf numFmtId="1" fontId="11" fillId="31" borderId="21" xfId="0" applyNumberFormat="1" applyFont="1" applyFill="1" applyBorder="1">
      <alignment horizontal="center"/>
    </xf>
    <xf numFmtId="0" fontId="59" fillId="0" borderId="31" xfId="0" applyFont="1" applyFill="1" applyBorder="1" applyAlignment="1">
      <alignment horizontal="left"/>
    </xf>
    <xf numFmtId="0" fontId="59" fillId="0" borderId="14" xfId="0" applyFont="1" applyFill="1" applyBorder="1" applyAlignment="1">
      <alignment horizontal="left"/>
    </xf>
    <xf numFmtId="0" fontId="59" fillId="0" borderId="22" xfId="0" applyFont="1" applyFill="1" applyBorder="1" applyAlignment="1">
      <alignment horizontal="left"/>
    </xf>
    <xf numFmtId="0" fontId="59" fillId="0" borderId="31" xfId="0" applyFont="1" applyFill="1" applyBorder="1">
      <alignment horizontal="center"/>
    </xf>
    <xf numFmtId="0" fontId="59" fillId="0" borderId="14" xfId="0" applyFont="1" applyFill="1" applyBorder="1">
      <alignment horizontal="center"/>
    </xf>
    <xf numFmtId="0" fontId="59" fillId="0" borderId="22" xfId="0" applyFont="1" applyFill="1" applyBorder="1">
      <alignment horizontal="center"/>
    </xf>
    <xf numFmtId="0" fontId="65" fillId="0" borderId="0" xfId="0" applyFont="1" applyFill="1" applyBorder="1" applyAlignment="1" applyProtection="1">
      <alignment horizontal="left"/>
      <protection locked="0"/>
    </xf>
    <xf numFmtId="0" fontId="59" fillId="0" borderId="23" xfId="0" applyFont="1" applyFill="1" applyBorder="1" applyAlignment="1">
      <alignment horizontal="center" vertical="center" wrapText="1"/>
    </xf>
    <xf numFmtId="1" fontId="69" fillId="0" borderId="25" xfId="0" applyNumberFormat="1" applyFont="1" applyFill="1" applyBorder="1" applyAlignment="1" applyProtection="1">
      <alignment horizontal="center" textRotation="90"/>
      <protection locked="0"/>
    </xf>
    <xf numFmtId="0" fontId="59" fillId="0" borderId="42" xfId="0" applyFont="1" applyFill="1" applyBorder="1" applyAlignment="1">
      <alignment horizontal="center" textRotation="90"/>
    </xf>
    <xf numFmtId="0" fontId="59" fillId="0" borderId="31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7" fillId="0" borderId="0" xfId="0" applyFont="1" applyBorder="1" applyAlignment="1" applyProtection="1">
      <alignment horizontal="left" vertical="top" wrapText="1"/>
      <protection locked="0"/>
    </xf>
    <xf numFmtId="0" fontId="57" fillId="0" borderId="0" xfId="0" applyFont="1" applyBorder="1" applyAlignment="1" applyProtection="1">
      <alignment horizontal="left" vertical="top"/>
      <protection locked="0"/>
    </xf>
    <xf numFmtId="0" fontId="69" fillId="0" borderId="12" xfId="0" quotePrefix="1" applyFont="1" applyFill="1" applyBorder="1" applyAlignment="1">
      <alignment horizontal="center"/>
    </xf>
    <xf numFmtId="0" fontId="59" fillId="0" borderId="31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80" fillId="0" borderId="68" xfId="0" applyFont="1" applyBorder="1" applyAlignment="1">
      <alignment horizontal="right"/>
    </xf>
    <xf numFmtId="0" fontId="80" fillId="0" borderId="15" xfId="0" applyFont="1" applyBorder="1" applyAlignment="1">
      <alignment horizontal="right"/>
    </xf>
    <xf numFmtId="0" fontId="11" fillId="27" borderId="21" xfId="0" applyFont="1" applyFill="1" applyBorder="1" applyAlignment="1" applyProtection="1">
      <alignment horizontal="center" vertical="center" wrapText="1"/>
      <protection locked="0"/>
    </xf>
    <xf numFmtId="0" fontId="11" fillId="27" borderId="21" xfId="0" applyFont="1" applyFill="1" applyBorder="1" applyAlignment="1" applyProtection="1">
      <alignment horizontal="center"/>
      <protection locked="0"/>
    </xf>
    <xf numFmtId="0" fontId="11" fillId="27" borderId="23" xfId="0" applyFont="1" applyFill="1" applyBorder="1" applyAlignment="1" applyProtection="1">
      <alignment horizontal="center" vertical="center" wrapText="1"/>
      <protection locked="0"/>
    </xf>
    <xf numFmtId="0" fontId="11" fillId="27" borderId="23" xfId="0" applyFont="1" applyFill="1" applyBorder="1" applyAlignment="1" applyProtection="1">
      <alignment horizontal="center"/>
      <protection locked="0"/>
    </xf>
    <xf numFmtId="0" fontId="11" fillId="27" borderId="53" xfId="0" applyFont="1" applyFill="1" applyBorder="1" applyAlignment="1" applyProtection="1">
      <alignment horizontal="center" vertical="center" wrapText="1"/>
      <protection locked="0"/>
    </xf>
    <xf numFmtId="0" fontId="11" fillId="27" borderId="53" xfId="0" applyFont="1" applyFill="1" applyBorder="1" applyAlignment="1" applyProtection="1">
      <alignment horizontal="center"/>
      <protection locked="0"/>
    </xf>
    <xf numFmtId="0" fontId="5" fillId="27" borderId="69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17" fillId="27" borderId="23" xfId="0" applyFont="1" applyFill="1" applyBorder="1" applyAlignment="1" applyProtection="1">
      <alignment horizontal="center" vertical="center" textRotation="90"/>
      <protection locked="0"/>
    </xf>
    <xf numFmtId="0" fontId="17" fillId="0" borderId="53" xfId="0" applyFont="1" applyFill="1" applyBorder="1" applyAlignment="1" applyProtection="1">
      <alignment horizontal="center" vertical="center" textRotation="90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53" xfId="0" applyFont="1" applyBorder="1" applyAlignment="1" applyProtection="1">
      <alignment horizontal="center" vertical="center"/>
      <protection locked="0"/>
    </xf>
    <xf numFmtId="0" fontId="17" fillId="0" borderId="31" xfId="0" applyFont="1" applyFill="1" applyBorder="1" applyAlignment="1" applyProtection="1">
      <alignment horizontal="center" vertical="center" textRotation="90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9" fillId="27" borderId="70" xfId="0" applyFont="1" applyFill="1" applyBorder="1" applyAlignment="1" applyProtection="1">
      <alignment horizontal="center" vertical="center" textRotation="90"/>
      <protection locked="0"/>
    </xf>
    <xf numFmtId="0" fontId="9" fillId="27" borderId="70" xfId="0" applyFont="1" applyFill="1" applyBorder="1" applyAlignment="1" applyProtection="1">
      <alignment horizontal="center" vertical="center"/>
      <protection locked="0"/>
    </xf>
    <xf numFmtId="0" fontId="6" fillId="27" borderId="22" xfId="0" applyFont="1" applyFill="1" applyBorder="1" applyAlignment="1" applyProtection="1">
      <alignment horizontal="center" vertical="center" textRotation="90"/>
      <protection locked="0"/>
    </xf>
    <xf numFmtId="0" fontId="0" fillId="27" borderId="22" xfId="0" applyFill="1" applyBorder="1" applyAlignment="1" applyProtection="1">
      <alignment horizontal="center"/>
      <protection locked="0"/>
    </xf>
    <xf numFmtId="0" fontId="0" fillId="27" borderId="71" xfId="0" applyFill="1" applyBorder="1" applyAlignment="1" applyProtection="1">
      <alignment horizontal="center"/>
      <protection locked="0"/>
    </xf>
    <xf numFmtId="49" fontId="17" fillId="27" borderId="23" xfId="0" applyNumberFormat="1" applyFont="1" applyFill="1" applyBorder="1" applyAlignment="1" applyProtection="1">
      <alignment horizontal="center" vertical="center" textRotation="255"/>
      <protection locked="0"/>
    </xf>
    <xf numFmtId="0" fontId="0" fillId="27" borderId="23" xfId="0" applyFill="1" applyBorder="1" applyAlignment="1" applyProtection="1">
      <alignment horizontal="center"/>
      <protection locked="0"/>
    </xf>
    <xf numFmtId="0" fontId="0" fillId="27" borderId="53" xfId="0" applyFill="1" applyBorder="1" applyAlignment="1" applyProtection="1">
      <alignment horizontal="center"/>
      <protection locked="0"/>
    </xf>
    <xf numFmtId="0" fontId="6" fillId="27" borderId="23" xfId="0" applyFont="1" applyFill="1" applyBorder="1" applyAlignment="1" applyProtection="1">
      <alignment horizontal="center" vertical="center" textRotation="90"/>
      <protection locked="0"/>
    </xf>
    <xf numFmtId="0" fontId="11" fillId="0" borderId="61" xfId="0" applyFont="1" applyFill="1" applyBorder="1" applyAlignment="1" applyProtection="1">
      <alignment horizontal="center" vertical="center" textRotation="90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 textRotation="90"/>
      <protection locked="0"/>
    </xf>
    <xf numFmtId="0" fontId="11" fillId="0" borderId="18" xfId="0" applyFont="1" applyFill="1" applyBorder="1" applyAlignment="1" applyProtection="1">
      <alignment horizontal="center" vertical="center" textRotation="90"/>
      <protection locked="0"/>
    </xf>
    <xf numFmtId="0" fontId="11" fillId="0" borderId="70" xfId="0" applyFont="1" applyFill="1" applyBorder="1" applyAlignment="1" applyProtection="1">
      <alignment horizontal="center" vertical="center" textRotation="90"/>
      <protection locked="0"/>
    </xf>
    <xf numFmtId="0" fontId="11" fillId="0" borderId="70" xfId="0" applyFont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 textRotation="90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wrapText="1"/>
      <protection locked="0"/>
    </xf>
    <xf numFmtId="0" fontId="6" fillId="0" borderId="38" xfId="0" applyFont="1" applyBorder="1" applyAlignment="1" applyProtection="1">
      <alignment horizontal="center" wrapText="1"/>
      <protection locked="0"/>
    </xf>
    <xf numFmtId="0" fontId="4" fillId="0" borderId="40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4" fillId="0" borderId="67" xfId="0" applyFont="1" applyBorder="1" applyAlignment="1" applyProtection="1">
      <alignment horizont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textRotation="90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72" xfId="0" applyFont="1" applyFill="1" applyBorder="1" applyAlignment="1" applyProtection="1">
      <alignment horizontal="center" vertical="center" textRotation="90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 textRotation="90"/>
      <protection locked="0"/>
    </xf>
    <xf numFmtId="0" fontId="0" fillId="0" borderId="70" xfId="0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textRotation="90"/>
      <protection locked="0"/>
    </xf>
    <xf numFmtId="49" fontId="17" fillId="0" borderId="17" xfId="0" applyNumberFormat="1" applyFont="1" applyBorder="1" applyAlignment="1" applyProtection="1">
      <alignment horizontal="center" vertical="center" textRotation="255"/>
      <protection locked="0"/>
    </xf>
    <xf numFmtId="0" fontId="6" fillId="0" borderId="38" xfId="0" applyFont="1" applyBorder="1" applyAlignment="1" applyProtection="1">
      <alignment horizontal="center" vertical="center" textRotation="90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6" fillId="0" borderId="61" xfId="0" applyFont="1" applyFill="1" applyBorder="1" applyAlignment="1" applyProtection="1">
      <alignment horizontal="center" vertical="center" textRotation="90"/>
      <protection locked="0"/>
    </xf>
    <xf numFmtId="0" fontId="0" fillId="0" borderId="70" xfId="0" applyFill="1" applyBorder="1" applyAlignment="1" applyProtection="1">
      <alignment horizontal="center" vertical="center"/>
      <protection locked="0"/>
    </xf>
    <xf numFmtId="0" fontId="6" fillId="0" borderId="69" xfId="0" applyFont="1" applyFill="1" applyBorder="1" applyAlignment="1" applyProtection="1">
      <alignment horizontal="center" vertical="center" textRotation="90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</cellXfs>
  <cellStyles count="44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ід" xfId="25"/>
    <cellStyle name="Вывод" xfId="38" builtinId="21" customBuiltin="1"/>
    <cellStyle name="Вычисление" xfId="32" builtinId="22" customBuiltin="1"/>
    <cellStyle name="Добре" xfId="43"/>
    <cellStyle name="Заголовок 1" xfId="26" builtinId="16" customBuiltin="1"/>
    <cellStyle name="Заголовок 2" xfId="27" builtinId="17" customBuiltin="1"/>
    <cellStyle name="Заголовок 3" xfId="28" builtinId="18" customBuiltin="1"/>
    <cellStyle name="Заголовок 4" xfId="29" builtinId="19" customBuiltin="1"/>
    <cellStyle name="Зв'язана клітинка" xfId="39"/>
    <cellStyle name="Итог" xfId="34" builtinId="25" customBuiltin="1"/>
    <cellStyle name="Контрольна клітинка" xfId="30"/>
    <cellStyle name="Назва" xfId="31"/>
    <cellStyle name="Нейтральный" xfId="40" builtinId="28" customBuiltin="1"/>
    <cellStyle name="Обычный" xfId="0" builtinId="0"/>
    <cellStyle name="Обычный_Shapka" xfId="33"/>
    <cellStyle name="Плохой" xfId="35" builtinId="27" customBuiltin="1"/>
    <cellStyle name="Пояснение" xfId="41" builtinId="53" customBuiltin="1"/>
    <cellStyle name="Примечание" xfId="36" builtinId="10" customBuiltin="1"/>
    <cellStyle name="Процентный" xfId="37" builtinId="5"/>
    <cellStyle name="Текст попередження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K51"/>
  <sheetViews>
    <sheetView view="pageBreakPreview" zoomScale="80" zoomScaleNormal="80" zoomScaleSheetLayoutView="80" workbookViewId="0">
      <selection activeCell="AA19" sqref="AA19"/>
    </sheetView>
  </sheetViews>
  <sheetFormatPr defaultRowHeight="15.75" x14ac:dyDescent="0.25"/>
  <cols>
    <col min="1" max="2" width="3.625" style="264" customWidth="1"/>
    <col min="3" max="4" width="3.625" style="265" customWidth="1"/>
    <col min="5" max="5" width="4.125" style="265" customWidth="1"/>
    <col min="6" max="28" width="3.625" style="265" customWidth="1"/>
    <col min="29" max="29" width="4.125" style="265" customWidth="1"/>
    <col min="30" max="32" width="3.625" style="265" customWidth="1"/>
    <col min="33" max="33" width="3.875" style="265" customWidth="1"/>
    <col min="34" max="34" width="3.625" style="265" customWidth="1"/>
    <col min="35" max="35" width="4.875" style="265" customWidth="1"/>
    <col min="36" max="37" width="3.625" style="265" customWidth="1"/>
    <col min="38" max="38" width="5.125" style="265" customWidth="1"/>
    <col min="39" max="54" width="3.625" style="265" customWidth="1"/>
    <col min="55" max="57" width="3.375" style="265" customWidth="1"/>
    <col min="58" max="61" width="4.25" style="264" customWidth="1"/>
    <col min="62" max="62" width="4.75" style="264" customWidth="1"/>
    <col min="63" max="63" width="3.75" style="264" customWidth="1"/>
    <col min="64" max="16384" width="9" style="267"/>
  </cols>
  <sheetData>
    <row r="1" spans="1:63" ht="22.5" customHeight="1" x14ac:dyDescent="0.25">
      <c r="AQ1" s="633"/>
      <c r="AR1" s="634"/>
      <c r="AS1" s="634"/>
      <c r="AT1" s="634"/>
      <c r="AU1" s="634"/>
      <c r="AV1" s="634"/>
      <c r="AW1" s="634"/>
      <c r="AX1" s="634"/>
      <c r="AY1" s="634"/>
      <c r="AZ1" s="634"/>
      <c r="BA1" s="634"/>
    </row>
    <row r="2" spans="1:63" ht="20.25" x14ac:dyDescent="0.3">
      <c r="C2" s="378"/>
      <c r="D2" s="378"/>
      <c r="E2" s="270" t="s">
        <v>138</v>
      </c>
      <c r="F2" s="378"/>
      <c r="G2" s="378"/>
      <c r="AB2" s="275" t="s">
        <v>123</v>
      </c>
      <c r="AQ2" s="634"/>
      <c r="AR2" s="634"/>
      <c r="AS2" s="634"/>
      <c r="AT2" s="634"/>
      <c r="AU2" s="634"/>
      <c r="AV2" s="634"/>
      <c r="AW2" s="634"/>
      <c r="AX2" s="634"/>
      <c r="AY2" s="634"/>
      <c r="AZ2" s="634"/>
      <c r="BA2" s="634"/>
    </row>
    <row r="3" spans="1:63" ht="18.75" customHeight="1" x14ac:dyDescent="0.3">
      <c r="A3" s="268"/>
      <c r="B3" s="268"/>
      <c r="C3" s="269"/>
      <c r="E3" s="270" t="s">
        <v>139</v>
      </c>
      <c r="F3" s="271"/>
      <c r="G3" s="271"/>
      <c r="H3" s="271"/>
      <c r="I3" s="271"/>
      <c r="J3" s="271"/>
      <c r="K3" s="271"/>
      <c r="L3" s="271"/>
      <c r="M3" s="271"/>
      <c r="N3" s="272"/>
      <c r="O3" s="272"/>
      <c r="P3" s="272"/>
      <c r="U3" s="272"/>
      <c r="V3" s="273"/>
      <c r="W3" s="272"/>
      <c r="X3" s="272"/>
      <c r="Y3" s="268"/>
      <c r="AB3" s="268"/>
      <c r="AC3" s="275" t="s">
        <v>48</v>
      </c>
      <c r="AD3" s="274"/>
      <c r="AE3" s="274"/>
      <c r="AF3" s="274"/>
      <c r="AG3" s="274"/>
      <c r="AH3" s="274"/>
      <c r="AI3" s="275"/>
      <c r="AJ3" s="274"/>
      <c r="AK3" s="274"/>
      <c r="AL3" s="274"/>
      <c r="AM3" s="274"/>
      <c r="AN3" s="274"/>
      <c r="AO3" s="274"/>
      <c r="AP3" s="274"/>
      <c r="AQ3" s="634"/>
      <c r="AR3" s="634"/>
      <c r="AS3" s="634"/>
      <c r="AT3" s="634"/>
      <c r="AU3" s="634"/>
      <c r="AV3" s="634"/>
      <c r="AW3" s="634"/>
      <c r="AX3" s="634"/>
      <c r="AY3" s="634"/>
      <c r="AZ3" s="634"/>
      <c r="BA3" s="634"/>
      <c r="BB3" s="268"/>
      <c r="BC3" s="268"/>
      <c r="BD3" s="268"/>
      <c r="BE3" s="268"/>
      <c r="BF3" s="268"/>
      <c r="BG3" s="272"/>
      <c r="BH3" s="272"/>
      <c r="BI3" s="272"/>
      <c r="BJ3" s="272"/>
      <c r="BK3" s="272"/>
    </row>
    <row r="4" spans="1:63" ht="33" customHeight="1" x14ac:dyDescent="0.3">
      <c r="A4" s="276"/>
      <c r="B4" s="276"/>
      <c r="C4" s="277"/>
      <c r="D4" s="278"/>
      <c r="E4" s="278"/>
      <c r="F4" s="278"/>
      <c r="G4" s="278"/>
      <c r="H4" s="278"/>
      <c r="I4" s="278"/>
      <c r="J4" s="273" t="s">
        <v>140</v>
      </c>
      <c r="K4" s="271"/>
      <c r="L4" s="271"/>
      <c r="M4" s="271"/>
      <c r="N4" s="272"/>
      <c r="O4" s="272"/>
      <c r="P4" s="272"/>
      <c r="T4" s="284"/>
      <c r="U4" s="272"/>
      <c r="W4" s="272"/>
      <c r="Y4" s="280"/>
      <c r="Z4" s="280"/>
      <c r="AA4" s="280"/>
      <c r="AD4" s="280"/>
      <c r="AE4" s="280"/>
      <c r="AF4" s="275"/>
      <c r="AG4" s="280"/>
      <c r="AH4" s="280"/>
      <c r="AJ4" s="280"/>
      <c r="AK4" s="280"/>
      <c r="AL4" s="280"/>
      <c r="AM4" s="280"/>
      <c r="AN4" s="280"/>
      <c r="AO4" s="280"/>
      <c r="AP4" s="280"/>
      <c r="AQ4" s="634"/>
      <c r="AR4" s="634"/>
      <c r="AS4" s="634"/>
      <c r="AT4" s="634"/>
      <c r="AU4" s="634"/>
      <c r="AV4" s="634"/>
      <c r="AW4" s="634"/>
      <c r="AX4" s="634"/>
      <c r="AY4" s="634"/>
      <c r="AZ4" s="634"/>
      <c r="BA4" s="634"/>
      <c r="BB4" s="268"/>
      <c r="BC4" s="268"/>
      <c r="BD4" s="268"/>
      <c r="BE4" s="268"/>
      <c r="BF4" s="268"/>
      <c r="BG4" s="268"/>
      <c r="BH4" s="268"/>
      <c r="BI4" s="268"/>
      <c r="BJ4" s="268"/>
      <c r="BK4" s="268"/>
    </row>
    <row r="5" spans="1:63" ht="18" customHeight="1" x14ac:dyDescent="0.3">
      <c r="A5" s="281" t="s">
        <v>175</v>
      </c>
      <c r="B5" s="269"/>
      <c r="C5" s="282"/>
      <c r="D5" s="271"/>
      <c r="E5" s="283"/>
      <c r="F5" s="271"/>
      <c r="G5" s="271"/>
      <c r="H5" s="271"/>
      <c r="I5" s="271"/>
      <c r="J5" s="271"/>
      <c r="K5" s="271"/>
      <c r="L5" s="271"/>
      <c r="M5" s="271"/>
      <c r="N5" s="272"/>
      <c r="O5" s="272"/>
      <c r="P5" s="272"/>
      <c r="T5" s="284"/>
      <c r="U5" s="272"/>
      <c r="W5" s="272"/>
      <c r="Y5" s="280"/>
      <c r="Z5" s="280"/>
      <c r="AA5" s="280"/>
      <c r="AB5" s="283"/>
      <c r="AC5" s="280"/>
      <c r="AD5" s="280"/>
      <c r="AE5" s="280"/>
      <c r="AF5" s="283"/>
      <c r="AG5" s="280"/>
      <c r="AH5" s="280"/>
      <c r="AJ5" s="280"/>
      <c r="AK5" s="280"/>
      <c r="AL5" s="280"/>
      <c r="AM5" s="280"/>
      <c r="AN5" s="280"/>
      <c r="AO5" s="280"/>
      <c r="AP5" s="280"/>
      <c r="AQ5" s="634"/>
      <c r="AR5" s="634"/>
      <c r="AS5" s="634"/>
      <c r="AT5" s="634"/>
      <c r="AU5" s="634"/>
      <c r="AV5" s="634"/>
      <c r="AW5" s="634"/>
      <c r="AX5" s="634"/>
      <c r="AY5" s="634"/>
      <c r="AZ5" s="634"/>
      <c r="BA5" s="634"/>
      <c r="BB5" s="268"/>
      <c r="BC5" s="268"/>
      <c r="BD5" s="268"/>
      <c r="BE5" s="268"/>
      <c r="BF5" s="268"/>
      <c r="BG5" s="268"/>
      <c r="BH5" s="268"/>
      <c r="BI5" s="268"/>
      <c r="BJ5" s="268"/>
      <c r="BK5" s="268"/>
    </row>
    <row r="6" spans="1:63" ht="33" customHeight="1" x14ac:dyDescent="0.35">
      <c r="A6" s="282" t="s">
        <v>142</v>
      </c>
      <c r="B6" s="269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2"/>
      <c r="O6" s="272"/>
      <c r="P6" s="272"/>
      <c r="U6" s="272"/>
      <c r="W6" s="272"/>
      <c r="X6" s="272"/>
      <c r="Y6" s="268"/>
      <c r="Z6" s="268"/>
      <c r="AA6" s="268"/>
      <c r="AB6" s="291" t="s">
        <v>1</v>
      </c>
      <c r="AC6" s="268"/>
      <c r="AD6" s="268"/>
      <c r="AE6" s="268"/>
      <c r="AF6" s="380"/>
      <c r="AG6" s="268"/>
      <c r="AH6" s="268"/>
      <c r="AJ6" s="272"/>
      <c r="AK6" s="272"/>
      <c r="AL6" s="272"/>
      <c r="AM6" s="272"/>
      <c r="AN6" s="272"/>
      <c r="AO6" s="272"/>
      <c r="AP6" s="272"/>
      <c r="AQ6" s="634"/>
      <c r="AR6" s="634"/>
      <c r="AS6" s="634"/>
      <c r="AT6" s="634"/>
      <c r="AU6" s="634"/>
      <c r="AV6" s="634"/>
      <c r="AW6" s="634"/>
      <c r="AX6" s="634"/>
      <c r="AY6" s="634"/>
      <c r="AZ6" s="634"/>
      <c r="BA6" s="634"/>
      <c r="BB6" s="272"/>
      <c r="BC6" s="272"/>
      <c r="BD6" s="272"/>
      <c r="BE6" s="272"/>
      <c r="BF6" s="272"/>
      <c r="BG6" s="272"/>
      <c r="BI6" s="272"/>
      <c r="BJ6" s="272"/>
      <c r="BK6" s="272"/>
    </row>
    <row r="7" spans="1:63" ht="18" customHeight="1" x14ac:dyDescent="0.3">
      <c r="A7" s="281" t="s">
        <v>52</v>
      </c>
      <c r="B7" s="269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2"/>
      <c r="O7" s="272"/>
      <c r="P7" s="272"/>
      <c r="U7" s="272"/>
      <c r="W7" s="272"/>
      <c r="X7" s="272"/>
      <c r="Y7" s="268"/>
      <c r="Z7" s="268"/>
      <c r="AA7" s="268"/>
      <c r="AB7" s="283"/>
      <c r="AC7" s="268"/>
      <c r="AD7" s="268"/>
      <c r="AE7" s="268"/>
      <c r="AF7" s="283"/>
      <c r="AG7" s="268"/>
      <c r="AH7" s="268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69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69"/>
      <c r="BI7" s="272"/>
      <c r="BJ7" s="272"/>
      <c r="BK7" s="272"/>
    </row>
    <row r="8" spans="1:63" ht="30.75" customHeight="1" x14ac:dyDescent="0.35">
      <c r="A8" s="626" t="s">
        <v>176</v>
      </c>
      <c r="B8" s="626"/>
      <c r="C8" s="626"/>
      <c r="D8" s="626"/>
      <c r="E8" s="626"/>
      <c r="F8" s="626"/>
      <c r="G8" s="626"/>
      <c r="H8" s="626"/>
      <c r="I8" s="626"/>
      <c r="J8" s="626"/>
      <c r="K8" s="626"/>
      <c r="L8" s="626"/>
      <c r="M8" s="287"/>
      <c r="N8" s="285"/>
      <c r="O8" s="288"/>
      <c r="P8" s="287"/>
      <c r="Q8" s="289"/>
      <c r="R8" s="289"/>
      <c r="S8" s="393" t="s">
        <v>143</v>
      </c>
      <c r="T8" s="289"/>
      <c r="U8" s="287"/>
      <c r="V8" s="289"/>
      <c r="W8" s="287"/>
      <c r="X8" s="290"/>
      <c r="Y8" s="287"/>
      <c r="Z8" s="290"/>
      <c r="AA8" s="287"/>
      <c r="AC8" s="289"/>
      <c r="AD8" s="287"/>
      <c r="AE8" s="287"/>
      <c r="AF8" s="291"/>
      <c r="AG8" s="287"/>
      <c r="AH8" s="287"/>
      <c r="AI8" s="289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6"/>
      <c r="BB8" s="292"/>
      <c r="BC8" s="292"/>
      <c r="BD8" s="292"/>
      <c r="BE8" s="292"/>
      <c r="BF8" s="292"/>
      <c r="BG8" s="292"/>
      <c r="BH8" s="292"/>
      <c r="BI8" s="292"/>
      <c r="BJ8" s="292"/>
      <c r="BK8" s="292"/>
    </row>
    <row r="9" spans="1:63" ht="30.75" customHeight="1" x14ac:dyDescent="0.35">
      <c r="A9" s="303" t="s">
        <v>141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79"/>
      <c r="N9" s="285"/>
      <c r="O9" s="288"/>
      <c r="P9" s="287"/>
      <c r="Q9" s="289"/>
      <c r="R9" s="289"/>
      <c r="S9" s="289"/>
      <c r="T9" s="289"/>
      <c r="U9" s="287"/>
      <c r="V9" s="289"/>
      <c r="W9" s="287"/>
      <c r="X9" s="290"/>
      <c r="Y9" s="287"/>
      <c r="Z9" s="290"/>
      <c r="AA9" s="287"/>
      <c r="AB9" s="291"/>
      <c r="AC9" s="289"/>
      <c r="AD9" s="287"/>
      <c r="AE9" s="287"/>
      <c r="AF9" s="291"/>
      <c r="AG9" s="287"/>
      <c r="AH9" s="287"/>
      <c r="AI9" s="289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6"/>
      <c r="BB9" s="292"/>
      <c r="BC9" s="292"/>
      <c r="BD9" s="292"/>
      <c r="BE9" s="292"/>
      <c r="BF9" s="292"/>
      <c r="BG9" s="292"/>
      <c r="BH9" s="292"/>
      <c r="BI9" s="292"/>
      <c r="BJ9" s="292"/>
      <c r="BK9" s="292"/>
    </row>
    <row r="10" spans="1:63" ht="18" customHeight="1" x14ac:dyDescent="0.35">
      <c r="A10" s="286"/>
      <c r="B10" s="286"/>
      <c r="C10" s="287"/>
      <c r="D10" s="287"/>
      <c r="E10" s="287"/>
      <c r="F10" s="287"/>
      <c r="G10" s="287"/>
      <c r="H10" s="287"/>
      <c r="I10" s="287"/>
      <c r="J10" s="287"/>
      <c r="K10" s="287"/>
      <c r="L10" s="285"/>
      <c r="M10" s="288"/>
      <c r="N10" s="287"/>
      <c r="O10" s="289"/>
      <c r="P10" s="289"/>
      <c r="Q10" s="289"/>
      <c r="R10" s="289"/>
      <c r="T10" s="289"/>
      <c r="U10" s="287"/>
      <c r="V10" s="290"/>
      <c r="W10" s="287"/>
      <c r="X10" s="290"/>
      <c r="Y10" s="287"/>
      <c r="Z10" s="289"/>
      <c r="AA10" s="289"/>
      <c r="AB10" s="287"/>
      <c r="AC10" s="287"/>
      <c r="AD10" s="287"/>
      <c r="AE10" s="287"/>
      <c r="AF10" s="287"/>
      <c r="AG10" s="291"/>
      <c r="AH10" s="287"/>
      <c r="AI10" s="287"/>
      <c r="AJ10" s="287"/>
      <c r="AK10" s="287"/>
      <c r="AL10" s="287"/>
      <c r="AM10" s="287"/>
      <c r="AN10" s="287"/>
      <c r="AO10" s="287"/>
      <c r="AP10" s="287"/>
      <c r="AQ10" s="289"/>
      <c r="AR10" s="289"/>
      <c r="AS10" s="287"/>
      <c r="AT10" s="287"/>
      <c r="AU10" s="287"/>
      <c r="AV10" s="287"/>
      <c r="AW10" s="287"/>
      <c r="AX10" s="287"/>
      <c r="AY10" s="287"/>
      <c r="AZ10" s="287"/>
      <c r="BA10" s="286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</row>
    <row r="11" spans="1:63" ht="18" customHeight="1" x14ac:dyDescent="0.35">
      <c r="B11" s="293" t="s">
        <v>167</v>
      </c>
      <c r="C11" s="287"/>
      <c r="D11" s="287"/>
      <c r="E11" s="287"/>
      <c r="F11" s="287"/>
      <c r="H11" s="295" t="s">
        <v>291</v>
      </c>
      <c r="I11" s="294"/>
      <c r="J11" s="295"/>
      <c r="K11" s="605"/>
      <c r="L11" s="294"/>
      <c r="M11" s="294"/>
      <c r="N11" s="294"/>
      <c r="O11" s="297"/>
      <c r="P11" s="297"/>
      <c r="Q11" s="295"/>
      <c r="R11" s="297"/>
      <c r="S11" s="295"/>
      <c r="T11" s="300"/>
      <c r="U11" s="300"/>
      <c r="V11" s="300"/>
      <c r="W11" s="300"/>
      <c r="X11" s="300"/>
      <c r="Y11" s="300"/>
      <c r="Z11" s="300"/>
      <c r="AA11" s="300"/>
      <c r="AB11" s="295"/>
      <c r="AC11" s="296"/>
      <c r="AD11" s="301"/>
      <c r="AE11" s="300"/>
      <c r="AF11" s="300"/>
      <c r="AG11" s="299"/>
      <c r="AH11" s="302"/>
      <c r="AI11" s="302"/>
      <c r="AJ11" s="302"/>
      <c r="AK11" s="299"/>
      <c r="AL11" s="299"/>
      <c r="AM11" s="299"/>
      <c r="AN11" s="299"/>
      <c r="AO11" s="299"/>
      <c r="AP11" s="299"/>
      <c r="AQ11" s="299"/>
      <c r="AR11" s="299"/>
      <c r="AS11" s="302"/>
      <c r="AT11" s="302"/>
      <c r="AU11" s="299"/>
      <c r="AV11" s="299"/>
      <c r="AW11" s="303"/>
      <c r="AX11" s="299"/>
      <c r="AY11" s="299"/>
      <c r="AZ11" s="299"/>
      <c r="BA11" s="299"/>
      <c r="BB11" s="274"/>
      <c r="BC11" s="274"/>
      <c r="BD11" s="274"/>
      <c r="BE11" s="274"/>
      <c r="BF11" s="274"/>
      <c r="BG11" s="274"/>
      <c r="BH11" s="292"/>
      <c r="BI11" s="292"/>
      <c r="BJ11" s="292"/>
      <c r="BK11" s="292"/>
    </row>
    <row r="12" spans="1:63" ht="18" customHeight="1" x14ac:dyDescent="0.35">
      <c r="B12" s="287"/>
      <c r="C12" s="287"/>
      <c r="D12" s="287"/>
      <c r="E12" s="287"/>
      <c r="F12" s="287"/>
      <c r="H12" s="385" t="s">
        <v>172</v>
      </c>
      <c r="J12" s="304"/>
      <c r="K12" s="304"/>
      <c r="L12" s="304"/>
      <c r="M12" s="303"/>
      <c r="N12" s="303"/>
      <c r="O12" s="303"/>
      <c r="P12" s="303"/>
      <c r="Q12" s="303"/>
      <c r="R12" s="303"/>
      <c r="S12" s="305"/>
      <c r="T12" s="303"/>
      <c r="U12" s="303"/>
      <c r="V12" s="303"/>
      <c r="W12" s="303"/>
      <c r="X12" s="303"/>
      <c r="Y12" s="303"/>
      <c r="Z12" s="298"/>
      <c r="AA12" s="298"/>
      <c r="AB12" s="298"/>
      <c r="AC12" s="304"/>
      <c r="AD12" s="304"/>
      <c r="AE12" s="298"/>
      <c r="AF12" s="306"/>
      <c r="AG12" s="298"/>
      <c r="AH12" s="302"/>
      <c r="AI12" s="302"/>
      <c r="AJ12" s="293" t="s">
        <v>144</v>
      </c>
      <c r="AL12" s="298"/>
      <c r="AM12" s="307"/>
      <c r="AN12" s="306"/>
      <c r="AO12" s="307"/>
      <c r="AP12" s="308" t="s">
        <v>293</v>
      </c>
      <c r="AQ12" s="300"/>
      <c r="AR12" s="300"/>
      <c r="AS12" s="301"/>
      <c r="AT12" s="301"/>
      <c r="AU12" s="300"/>
      <c r="AV12" s="300"/>
      <c r="AW12" s="300"/>
      <c r="AX12" s="300"/>
      <c r="AY12" s="309"/>
      <c r="AZ12" s="309"/>
      <c r="BA12" s="309"/>
      <c r="BB12" s="292"/>
      <c r="BC12" s="292"/>
      <c r="BD12" s="292"/>
      <c r="BE12" s="292"/>
      <c r="BF12" s="292"/>
      <c r="BG12" s="292"/>
      <c r="BH12" s="292"/>
      <c r="BI12" s="292"/>
      <c r="BJ12" s="292"/>
      <c r="BK12" s="292"/>
    </row>
    <row r="13" spans="1:63" ht="18" customHeight="1" x14ac:dyDescent="0.35">
      <c r="B13" s="293" t="s">
        <v>147</v>
      </c>
      <c r="C13" s="287"/>
      <c r="D13" s="287"/>
      <c r="E13" s="287"/>
      <c r="F13" s="287"/>
      <c r="H13" s="295" t="s">
        <v>292</v>
      </c>
      <c r="I13" s="294"/>
      <c r="J13" s="606"/>
      <c r="K13" s="606"/>
      <c r="L13" s="606"/>
      <c r="M13" s="606"/>
      <c r="N13" s="607"/>
      <c r="O13" s="607"/>
      <c r="P13" s="607"/>
      <c r="Q13" s="607"/>
      <c r="R13" s="310"/>
      <c r="S13" s="310"/>
      <c r="T13" s="311"/>
      <c r="U13" s="310"/>
      <c r="V13" s="310"/>
      <c r="W13" s="310"/>
      <c r="X13" s="310"/>
      <c r="Y13" s="310"/>
      <c r="Z13" s="310"/>
      <c r="AA13" s="310"/>
      <c r="AB13" s="312"/>
      <c r="AC13" s="310"/>
      <c r="AD13" s="310"/>
      <c r="AE13" s="310"/>
      <c r="AF13" s="313"/>
      <c r="AG13" s="307"/>
      <c r="AH13" s="302"/>
      <c r="AI13" s="302"/>
      <c r="AJ13" s="293" t="s">
        <v>145</v>
      </c>
      <c r="AL13" s="307"/>
      <c r="AM13" s="307"/>
      <c r="AN13" s="307"/>
      <c r="AO13" s="307"/>
      <c r="AP13" s="381"/>
      <c r="AQ13" s="382"/>
      <c r="AR13" s="382"/>
      <c r="AS13" s="383"/>
      <c r="AT13" s="383"/>
      <c r="AU13" s="382"/>
      <c r="AV13" s="382"/>
      <c r="AW13" s="382"/>
      <c r="AX13" s="382"/>
      <c r="AY13" s="384"/>
      <c r="AZ13" s="384"/>
      <c r="BA13" s="384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</row>
    <row r="14" spans="1:63" ht="17.25" customHeight="1" x14ac:dyDescent="0.35">
      <c r="B14" s="298"/>
      <c r="C14" s="298"/>
      <c r="D14" s="298"/>
      <c r="E14" s="298"/>
      <c r="F14" s="298"/>
      <c r="H14" s="385" t="s">
        <v>51</v>
      </c>
      <c r="I14" s="298"/>
      <c r="J14" s="314"/>
      <c r="K14" s="287"/>
      <c r="L14" s="287"/>
      <c r="M14" s="287"/>
      <c r="N14" s="287"/>
      <c r="O14" s="304"/>
      <c r="P14" s="287"/>
      <c r="R14" s="287"/>
      <c r="S14" s="307"/>
      <c r="T14" s="307"/>
      <c r="U14" s="304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298"/>
      <c r="AG14" s="307"/>
      <c r="AH14" s="302"/>
      <c r="AI14" s="302"/>
      <c r="AJ14" s="302"/>
      <c r="AK14" s="307"/>
      <c r="AL14" s="307"/>
      <c r="AM14" s="298"/>
      <c r="AN14" s="298"/>
      <c r="AO14" s="298"/>
      <c r="AQ14" s="299"/>
      <c r="AR14" s="299"/>
      <c r="AS14" s="302"/>
      <c r="AT14" s="302"/>
      <c r="AU14" s="299"/>
      <c r="AV14" s="299"/>
      <c r="AW14" s="299"/>
      <c r="AX14" s="299"/>
      <c r="AY14" s="286"/>
      <c r="AZ14" s="286"/>
      <c r="BA14" s="286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</row>
    <row r="15" spans="1:63" ht="18" customHeight="1" x14ac:dyDescent="0.35">
      <c r="B15" s="293" t="s">
        <v>148</v>
      </c>
      <c r="C15" s="287"/>
      <c r="D15" s="287"/>
      <c r="E15" s="287"/>
      <c r="F15" s="287"/>
      <c r="H15" s="295"/>
      <c r="I15" s="294"/>
      <c r="J15" s="294"/>
      <c r="K15" s="294"/>
      <c r="L15" s="294"/>
      <c r="M15" s="294"/>
      <c r="N15" s="294"/>
      <c r="O15" s="294"/>
      <c r="P15" s="312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12"/>
      <c r="AE15" s="301"/>
      <c r="AF15" s="312"/>
      <c r="AG15" s="299"/>
      <c r="AH15" s="302"/>
      <c r="AI15" s="302"/>
      <c r="AJ15" s="293" t="s">
        <v>67</v>
      </c>
      <c r="AL15" s="299"/>
      <c r="AM15" s="299"/>
      <c r="AN15" s="299"/>
      <c r="AO15" s="299"/>
      <c r="AP15" s="295" t="s">
        <v>197</v>
      </c>
      <c r="AQ15" s="312"/>
      <c r="AR15" s="312"/>
      <c r="AS15" s="295"/>
      <c r="AT15" s="301"/>
      <c r="AU15" s="279"/>
      <c r="AV15" s="300"/>
      <c r="AW15" s="300"/>
      <c r="AX15" s="300"/>
      <c r="AY15" s="309"/>
      <c r="AZ15" s="309"/>
      <c r="BA15" s="301"/>
      <c r="BB15" s="292"/>
      <c r="BC15" s="292"/>
      <c r="BD15" s="292"/>
      <c r="BE15" s="292"/>
      <c r="BF15" s="292"/>
      <c r="BG15" s="292"/>
      <c r="BH15" s="292"/>
      <c r="BI15" s="292"/>
      <c r="BJ15" s="292"/>
      <c r="BK15" s="292"/>
    </row>
    <row r="16" spans="1:63" ht="18" customHeight="1" x14ac:dyDescent="0.25">
      <c r="B16" s="315"/>
      <c r="C16" s="315"/>
      <c r="D16" s="315"/>
      <c r="E16" s="315"/>
      <c r="F16" s="315"/>
      <c r="H16" s="385" t="s">
        <v>174</v>
      </c>
      <c r="I16" s="315"/>
      <c r="J16" s="315"/>
      <c r="K16" s="315"/>
      <c r="L16" s="315"/>
      <c r="M16" s="315"/>
      <c r="N16" s="315"/>
      <c r="O16" s="304"/>
      <c r="P16" s="315"/>
      <c r="Q16" s="304"/>
      <c r="R16" s="315"/>
      <c r="S16" s="315"/>
      <c r="T16" s="315"/>
      <c r="U16" s="304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02"/>
      <c r="AI16" s="302"/>
      <c r="AJ16" s="302"/>
      <c r="AK16" s="315"/>
      <c r="AL16" s="315"/>
      <c r="AM16" s="315"/>
      <c r="AN16" s="315"/>
      <c r="AO16" s="315"/>
      <c r="AP16" s="385" t="s">
        <v>68</v>
      </c>
      <c r="AQ16" s="315"/>
      <c r="AR16" s="315"/>
      <c r="AS16" s="302"/>
      <c r="AV16" s="315"/>
      <c r="AW16" s="315"/>
      <c r="AX16" s="315"/>
      <c r="AY16" s="315"/>
      <c r="AZ16" s="315"/>
      <c r="BA16" s="315"/>
      <c r="BB16" s="316"/>
      <c r="BC16" s="316"/>
      <c r="BD16" s="316"/>
      <c r="BE16" s="316"/>
      <c r="BF16" s="316"/>
      <c r="BG16" s="316"/>
      <c r="BH16" s="316"/>
      <c r="BI16" s="316"/>
      <c r="BJ16" s="316"/>
      <c r="BK16" s="316"/>
    </row>
    <row r="17" spans="1:63" ht="18" customHeight="1" x14ac:dyDescent="0.3">
      <c r="B17" s="293" t="s">
        <v>149</v>
      </c>
      <c r="C17" s="289"/>
      <c r="D17" s="317"/>
      <c r="E17" s="317"/>
      <c r="F17" s="317"/>
      <c r="H17" s="608" t="s">
        <v>294</v>
      </c>
      <c r="I17" s="318"/>
      <c r="J17" s="319"/>
      <c r="K17" s="319"/>
      <c r="L17" s="319"/>
      <c r="M17" s="319"/>
      <c r="N17" s="319"/>
      <c r="O17" s="319"/>
      <c r="P17" s="301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289"/>
      <c r="AH17" s="302"/>
      <c r="AI17" s="302"/>
      <c r="AJ17" s="293" t="s">
        <v>94</v>
      </c>
      <c r="AL17" s="289"/>
      <c r="AM17" s="289"/>
      <c r="AN17" s="289"/>
      <c r="AO17" s="289"/>
      <c r="AP17" s="436" t="s">
        <v>132</v>
      </c>
      <c r="AQ17" s="319"/>
      <c r="AR17" s="319"/>
      <c r="AS17" s="436"/>
      <c r="AT17" s="301"/>
      <c r="AU17" s="279"/>
      <c r="AV17" s="319"/>
      <c r="AW17" s="319"/>
      <c r="AX17" s="319"/>
      <c r="AY17" s="319"/>
      <c r="AZ17" s="319"/>
      <c r="BA17" s="319"/>
      <c r="BF17" s="265"/>
      <c r="BG17" s="265"/>
      <c r="BH17" s="265"/>
      <c r="BI17" s="265"/>
      <c r="BJ17" s="265"/>
      <c r="BK17" s="265"/>
    </row>
    <row r="18" spans="1:63" ht="18" customHeight="1" x14ac:dyDescent="0.25">
      <c r="B18" s="289"/>
      <c r="C18" s="289"/>
      <c r="D18" s="289"/>
      <c r="E18" s="289"/>
      <c r="F18" s="289"/>
      <c r="H18" s="385" t="s">
        <v>150</v>
      </c>
      <c r="I18" s="289"/>
      <c r="J18" s="289"/>
      <c r="K18" s="289"/>
      <c r="L18" s="289"/>
      <c r="M18" s="289"/>
      <c r="N18" s="320"/>
      <c r="O18" s="304"/>
      <c r="P18" s="320"/>
      <c r="R18" s="320"/>
      <c r="S18" s="320"/>
      <c r="T18" s="320"/>
      <c r="U18" s="304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02"/>
      <c r="AI18" s="302"/>
      <c r="AJ18" s="302"/>
      <c r="AK18" s="320"/>
      <c r="AL18" s="320"/>
      <c r="AM18" s="320"/>
      <c r="AN18" s="320"/>
      <c r="AO18" s="320"/>
      <c r="AP18" s="385" t="s">
        <v>146</v>
      </c>
      <c r="AQ18" s="320"/>
      <c r="AR18" s="320"/>
      <c r="AS18" s="302"/>
      <c r="AT18" s="304"/>
      <c r="AU18" s="320"/>
      <c r="AW18" s="320"/>
      <c r="AX18" s="320"/>
      <c r="AY18" s="320"/>
      <c r="AZ18" s="320"/>
      <c r="BA18" s="320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</row>
    <row r="19" spans="1:63" ht="18" customHeight="1" x14ac:dyDescent="0.3">
      <c r="B19" s="293" t="s">
        <v>49</v>
      </c>
      <c r="C19" s="289"/>
      <c r="D19" s="289"/>
      <c r="E19" s="289"/>
      <c r="F19" s="302"/>
      <c r="G19" s="289"/>
      <c r="H19" s="388" t="s">
        <v>50</v>
      </c>
      <c r="I19" s="386"/>
      <c r="J19" s="387"/>
      <c r="K19" s="386"/>
      <c r="L19" s="388"/>
      <c r="N19" s="391"/>
      <c r="O19" s="392"/>
      <c r="P19" s="392"/>
      <c r="Q19" s="392"/>
      <c r="S19" s="302"/>
      <c r="U19" s="302"/>
      <c r="V19" s="289"/>
      <c r="W19" s="289"/>
      <c r="X19" s="289"/>
      <c r="AI19" s="289"/>
      <c r="AJ19" s="293" t="s">
        <v>93</v>
      </c>
      <c r="AL19" s="289"/>
      <c r="AM19" s="289"/>
      <c r="AN19" s="289"/>
      <c r="AO19" s="289"/>
      <c r="AP19" s="635">
        <v>2022</v>
      </c>
      <c r="AQ19" s="635"/>
      <c r="AR19" s="319"/>
      <c r="AS19" s="436"/>
      <c r="AT19" s="301"/>
      <c r="AU19" s="394"/>
      <c r="AV19" s="319"/>
      <c r="AW19" s="319"/>
      <c r="AX19" s="319"/>
      <c r="AY19" s="319"/>
      <c r="AZ19" s="319"/>
      <c r="BA19" s="319"/>
      <c r="BB19" s="321"/>
      <c r="BC19" s="321"/>
      <c r="BD19" s="321"/>
      <c r="BE19" s="321"/>
      <c r="BF19" s="321"/>
      <c r="BG19" s="321"/>
      <c r="BH19" s="321"/>
      <c r="BI19" s="265"/>
      <c r="BJ19" s="265"/>
      <c r="BK19" s="265"/>
    </row>
    <row r="20" spans="1:63" ht="15.75" customHeight="1" x14ac:dyDescent="0.3">
      <c r="B20" s="322"/>
      <c r="C20" s="322"/>
      <c r="D20" s="322"/>
      <c r="E20" s="322"/>
      <c r="F20" s="322"/>
      <c r="G20" s="323"/>
      <c r="H20" s="390" t="s">
        <v>151</v>
      </c>
      <c r="I20" s="389"/>
      <c r="J20" s="389"/>
      <c r="K20" s="389"/>
      <c r="L20" s="390"/>
      <c r="N20" s="390"/>
      <c r="O20" s="389"/>
      <c r="P20" s="389"/>
      <c r="Q20" s="389"/>
      <c r="S20" s="323"/>
      <c r="T20" s="323"/>
      <c r="U20" s="323"/>
      <c r="V20" s="323"/>
      <c r="W20" s="323"/>
      <c r="X20" s="323"/>
      <c r="AI20" s="323"/>
      <c r="AJ20" s="323"/>
      <c r="AK20" s="323"/>
      <c r="AL20" s="323"/>
      <c r="AM20" s="289"/>
      <c r="AN20" s="289"/>
      <c r="AO20" s="323"/>
      <c r="AP20" s="323"/>
      <c r="AQ20" s="289"/>
      <c r="AR20" s="289"/>
      <c r="AS20" s="323"/>
      <c r="AT20" s="320"/>
      <c r="AU20" s="320"/>
      <c r="AV20" s="320"/>
      <c r="AW20" s="320"/>
      <c r="AX20" s="320"/>
      <c r="AY20" s="320"/>
      <c r="AZ20" s="320"/>
      <c r="BA20" s="320"/>
      <c r="BB20" s="321"/>
      <c r="BC20" s="321"/>
      <c r="BD20" s="321"/>
      <c r="BE20" s="321"/>
      <c r="BF20" s="321"/>
      <c r="BG20" s="321"/>
      <c r="BH20" s="321"/>
      <c r="BI20" s="272"/>
      <c r="BJ20" s="272"/>
      <c r="BK20" s="272"/>
    </row>
    <row r="21" spans="1:63" s="330" customFormat="1" ht="33" customHeight="1" thickBot="1" x14ac:dyDescent="0.35">
      <c r="A21" s="266"/>
      <c r="B21" s="266"/>
      <c r="C21" s="324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 t="s">
        <v>152</v>
      </c>
      <c r="AC21" s="266"/>
      <c r="AD21" s="266"/>
      <c r="AE21" s="266"/>
      <c r="AF21" s="266"/>
      <c r="AG21" s="266"/>
      <c r="AH21" s="266"/>
      <c r="AI21" s="266"/>
      <c r="AJ21" s="325"/>
      <c r="AK21" s="293"/>
      <c r="AL21" s="326"/>
      <c r="AM21" s="326"/>
      <c r="AN21" s="326"/>
      <c r="AO21" s="326"/>
      <c r="AP21" s="326"/>
      <c r="AQ21" s="327"/>
      <c r="AR21" s="327"/>
      <c r="AS21" s="327"/>
      <c r="AT21" s="327"/>
      <c r="AU21" s="326"/>
      <c r="AV21" s="266"/>
      <c r="AW21" s="266"/>
      <c r="AX21" s="325"/>
      <c r="AY21" s="326"/>
      <c r="AZ21" s="326"/>
      <c r="BA21" s="326"/>
      <c r="BB21" s="328"/>
      <c r="BC21" s="328"/>
      <c r="BD21" s="328"/>
      <c r="BE21" s="328"/>
      <c r="BF21" s="328"/>
      <c r="BG21" s="328"/>
      <c r="BH21" s="328"/>
      <c r="BI21" s="328"/>
      <c r="BJ21" s="328"/>
      <c r="BK21" s="329"/>
    </row>
    <row r="22" spans="1:63" ht="18.75" customHeight="1" x14ac:dyDescent="0.25">
      <c r="A22" s="628" t="s">
        <v>66</v>
      </c>
      <c r="B22" s="331" t="s">
        <v>65</v>
      </c>
      <c r="C22" s="331"/>
      <c r="D22" s="331"/>
      <c r="E22" s="332"/>
      <c r="F22" s="333"/>
      <c r="G22" s="331" t="s">
        <v>64</v>
      </c>
      <c r="H22" s="331"/>
      <c r="I22" s="331"/>
      <c r="J22" s="334"/>
      <c r="K22" s="331" t="s">
        <v>63</v>
      </c>
      <c r="L22" s="331"/>
      <c r="M22" s="331"/>
      <c r="N22" s="335"/>
      <c r="O22" s="336" t="s">
        <v>62</v>
      </c>
      <c r="P22" s="331"/>
      <c r="Q22" s="331"/>
      <c r="R22" s="332"/>
      <c r="S22" s="334"/>
      <c r="T22" s="331" t="s">
        <v>61</v>
      </c>
      <c r="U22" s="331"/>
      <c r="V22" s="331"/>
      <c r="W22" s="335"/>
      <c r="X22" s="337" t="s">
        <v>60</v>
      </c>
      <c r="Y22" s="338"/>
      <c r="Z22" s="338"/>
      <c r="AA22" s="335"/>
      <c r="AB22" s="338" t="s">
        <v>59</v>
      </c>
      <c r="AC22" s="338"/>
      <c r="AD22" s="338"/>
      <c r="AE22" s="338"/>
      <c r="AF22" s="334"/>
      <c r="AG22" s="338" t="s">
        <v>58</v>
      </c>
      <c r="AH22" s="338"/>
      <c r="AI22" s="339"/>
      <c r="AJ22" s="334"/>
      <c r="AK22" s="338" t="s">
        <v>57</v>
      </c>
      <c r="AL22" s="338"/>
      <c r="AM22" s="338"/>
      <c r="AN22" s="339"/>
      <c r="AO22" s="334"/>
      <c r="AP22" s="331" t="s">
        <v>54</v>
      </c>
      <c r="AQ22" s="331"/>
      <c r="AR22" s="332"/>
      <c r="AS22" s="334"/>
      <c r="AT22" s="338" t="s">
        <v>55</v>
      </c>
      <c r="AU22" s="338"/>
      <c r="AV22" s="338"/>
      <c r="AW22" s="335"/>
      <c r="AX22" s="340" t="s">
        <v>56</v>
      </c>
      <c r="AY22" s="338"/>
      <c r="AZ22" s="338"/>
      <c r="BA22" s="341"/>
      <c r="BC22" s="342"/>
      <c r="BD22" s="342"/>
      <c r="BE22" s="342"/>
      <c r="BF22" s="342"/>
      <c r="BG22" s="343"/>
      <c r="BH22" s="343"/>
      <c r="BJ22" s="344"/>
      <c r="BK22" s="268"/>
    </row>
    <row r="23" spans="1:63" ht="33" customHeight="1" thickBot="1" x14ac:dyDescent="0.3">
      <c r="A23" s="629"/>
      <c r="B23" s="227">
        <v>1</v>
      </c>
      <c r="C23" s="192">
        <v>2</v>
      </c>
      <c r="D23" s="192">
        <v>3</v>
      </c>
      <c r="E23" s="192">
        <v>4</v>
      </c>
      <c r="F23" s="192">
        <v>5</v>
      </c>
      <c r="G23" s="192">
        <v>6</v>
      </c>
      <c r="H23" s="192">
        <v>7</v>
      </c>
      <c r="I23" s="192">
        <v>8</v>
      </c>
      <c r="J23" s="192">
        <v>9</v>
      </c>
      <c r="K23" s="192">
        <v>10</v>
      </c>
      <c r="L23" s="192">
        <v>11</v>
      </c>
      <c r="M23" s="192">
        <v>12</v>
      </c>
      <c r="N23" s="192">
        <v>13</v>
      </c>
      <c r="O23" s="192">
        <v>14</v>
      </c>
      <c r="P23" s="192">
        <v>15</v>
      </c>
      <c r="Q23" s="192">
        <v>16</v>
      </c>
      <c r="R23" s="192">
        <v>17</v>
      </c>
      <c r="S23" s="192">
        <v>18</v>
      </c>
      <c r="T23" s="192">
        <v>19</v>
      </c>
      <c r="U23" s="192">
        <v>20</v>
      </c>
      <c r="V23" s="192">
        <v>21</v>
      </c>
      <c r="W23" s="192">
        <v>22</v>
      </c>
      <c r="X23" s="192">
        <v>23</v>
      </c>
      <c r="Y23" s="192">
        <v>24</v>
      </c>
      <c r="Z23" s="192">
        <v>25</v>
      </c>
      <c r="AA23" s="192">
        <v>26</v>
      </c>
      <c r="AB23" s="192">
        <v>27</v>
      </c>
      <c r="AC23" s="192">
        <v>28</v>
      </c>
      <c r="AD23" s="192">
        <v>29</v>
      </c>
      <c r="AE23" s="192">
        <v>30</v>
      </c>
      <c r="AF23" s="192">
        <v>31</v>
      </c>
      <c r="AG23" s="192">
        <v>32</v>
      </c>
      <c r="AH23" s="192">
        <v>33</v>
      </c>
      <c r="AI23" s="192">
        <v>34</v>
      </c>
      <c r="AJ23" s="192">
        <v>35</v>
      </c>
      <c r="AK23" s="192">
        <v>36</v>
      </c>
      <c r="AL23" s="192">
        <v>37</v>
      </c>
      <c r="AM23" s="192">
        <v>38</v>
      </c>
      <c r="AN23" s="192">
        <v>39</v>
      </c>
      <c r="AO23" s="192">
        <v>40</v>
      </c>
      <c r="AP23" s="192">
        <v>41</v>
      </c>
      <c r="AQ23" s="192">
        <v>42</v>
      </c>
      <c r="AR23" s="192">
        <v>43</v>
      </c>
      <c r="AS23" s="192">
        <v>44</v>
      </c>
      <c r="AT23" s="192">
        <v>45</v>
      </c>
      <c r="AU23" s="192">
        <v>46</v>
      </c>
      <c r="AV23" s="192">
        <v>47</v>
      </c>
      <c r="AW23" s="192">
        <v>48</v>
      </c>
      <c r="AX23" s="192">
        <v>49</v>
      </c>
      <c r="AY23" s="192">
        <v>50</v>
      </c>
      <c r="AZ23" s="192">
        <v>51</v>
      </c>
      <c r="BA23" s="193">
        <v>52</v>
      </c>
      <c r="BC23" s="342"/>
      <c r="BD23" s="342"/>
      <c r="BE23" s="342"/>
      <c r="BF23" s="342"/>
      <c r="BG23" s="343"/>
      <c r="BH23" s="343"/>
      <c r="BJ23" s="344"/>
      <c r="BK23" s="268"/>
    </row>
    <row r="24" spans="1:63" ht="18.75" customHeight="1" x14ac:dyDescent="0.25">
      <c r="A24" s="345" t="s">
        <v>161</v>
      </c>
      <c r="B24" s="397" t="s">
        <v>77</v>
      </c>
      <c r="C24" s="398" t="s">
        <v>77</v>
      </c>
      <c r="D24" s="398" t="s">
        <v>77</v>
      </c>
      <c r="E24" s="398" t="s">
        <v>77</v>
      </c>
      <c r="F24" s="398" t="s">
        <v>77</v>
      </c>
      <c r="G24" s="398" t="s">
        <v>77</v>
      </c>
      <c r="H24" s="398" t="s">
        <v>77</v>
      </c>
      <c r="I24" s="398" t="s">
        <v>77</v>
      </c>
      <c r="J24" s="398" t="s">
        <v>77</v>
      </c>
      <c r="K24" s="398" t="s">
        <v>77</v>
      </c>
      <c r="L24" s="398" t="s">
        <v>77</v>
      </c>
      <c r="M24" s="398" t="s">
        <v>77</v>
      </c>
      <c r="N24" s="398" t="s">
        <v>77</v>
      </c>
      <c r="O24" s="398" t="s">
        <v>77</v>
      </c>
      <c r="P24" s="398" t="s">
        <v>77</v>
      </c>
      <c r="Q24" s="398" t="s">
        <v>77</v>
      </c>
      <c r="R24" s="398" t="s">
        <v>80</v>
      </c>
      <c r="S24" s="398" t="s">
        <v>80</v>
      </c>
      <c r="T24" s="398" t="s">
        <v>78</v>
      </c>
      <c r="U24" s="398" t="s">
        <v>78</v>
      </c>
      <c r="V24" s="398" t="s">
        <v>79</v>
      </c>
      <c r="W24" s="398" t="s">
        <v>79</v>
      </c>
      <c r="X24" s="398" t="s">
        <v>79</v>
      </c>
      <c r="Y24" s="398" t="s">
        <v>79</v>
      </c>
      <c r="Z24" s="400" t="s">
        <v>77</v>
      </c>
      <c r="AA24" s="400" t="s">
        <v>77</v>
      </c>
      <c r="AB24" s="400" t="s">
        <v>77</v>
      </c>
      <c r="AC24" s="400" t="s">
        <v>77</v>
      </c>
      <c r="AD24" s="400" t="s">
        <v>77</v>
      </c>
      <c r="AE24" s="400" t="s">
        <v>77</v>
      </c>
      <c r="AF24" s="400" t="s">
        <v>77</v>
      </c>
      <c r="AG24" s="400" t="s">
        <v>77</v>
      </c>
      <c r="AH24" s="400" t="s">
        <v>77</v>
      </c>
      <c r="AI24" s="400" t="s">
        <v>77</v>
      </c>
      <c r="AJ24" s="400" t="s">
        <v>77</v>
      </c>
      <c r="AK24" s="400" t="s">
        <v>77</v>
      </c>
      <c r="AL24" s="400" t="s">
        <v>77</v>
      </c>
      <c r="AM24" s="400" t="s">
        <v>77</v>
      </c>
      <c r="AN24" s="400" t="s">
        <v>77</v>
      </c>
      <c r="AO24" s="400" t="s">
        <v>77</v>
      </c>
      <c r="AP24" s="400" t="s">
        <v>77</v>
      </c>
      <c r="AQ24" s="400" t="s">
        <v>77</v>
      </c>
      <c r="AR24" s="414" t="s">
        <v>80</v>
      </c>
      <c r="AS24" s="414" t="s">
        <v>80</v>
      </c>
      <c r="AT24" s="401" t="s">
        <v>78</v>
      </c>
      <c r="AU24" s="401" t="s">
        <v>78</v>
      </c>
      <c r="AV24" s="402" t="s">
        <v>78</v>
      </c>
      <c r="AW24" s="403" t="s">
        <v>78</v>
      </c>
      <c r="AX24" s="403" t="s">
        <v>78</v>
      </c>
      <c r="AY24" s="403" t="s">
        <v>78</v>
      </c>
      <c r="AZ24" s="403" t="s">
        <v>78</v>
      </c>
      <c r="BA24" s="404" t="s">
        <v>78</v>
      </c>
      <c r="BC24" s="342"/>
      <c r="BD24" s="342"/>
      <c r="BE24" s="342"/>
      <c r="BF24" s="342"/>
      <c r="BG24" s="343"/>
      <c r="BH24" s="343"/>
      <c r="BJ24" s="344"/>
      <c r="BK24" s="268"/>
    </row>
    <row r="25" spans="1:63" ht="18.75" customHeight="1" x14ac:dyDescent="0.25">
      <c r="A25" s="346" t="s">
        <v>162</v>
      </c>
      <c r="B25" s="405" t="s">
        <v>77</v>
      </c>
      <c r="C25" s="399" t="s">
        <v>77</v>
      </c>
      <c r="D25" s="399" t="s">
        <v>77</v>
      </c>
      <c r="E25" s="399" t="s">
        <v>77</v>
      </c>
      <c r="F25" s="399" t="s">
        <v>77</v>
      </c>
      <c r="G25" s="399" t="s">
        <v>77</v>
      </c>
      <c r="H25" s="399" t="s">
        <v>77</v>
      </c>
      <c r="I25" s="399" t="s">
        <v>77</v>
      </c>
      <c r="J25" s="399" t="s">
        <v>77</v>
      </c>
      <c r="K25" s="399" t="s">
        <v>77</v>
      </c>
      <c r="L25" s="399" t="s">
        <v>77</v>
      </c>
      <c r="M25" s="399" t="s">
        <v>77</v>
      </c>
      <c r="N25" s="399" t="s">
        <v>77</v>
      </c>
      <c r="O25" s="399" t="s">
        <v>77</v>
      </c>
      <c r="P25" s="399" t="s">
        <v>77</v>
      </c>
      <c r="Q25" s="399" t="s">
        <v>77</v>
      </c>
      <c r="R25" s="399" t="s">
        <v>80</v>
      </c>
      <c r="S25" s="399" t="s">
        <v>80</v>
      </c>
      <c r="T25" s="399" t="s">
        <v>78</v>
      </c>
      <c r="U25" s="399" t="s">
        <v>78</v>
      </c>
      <c r="V25" s="399" t="s">
        <v>79</v>
      </c>
      <c r="W25" s="399" t="s">
        <v>79</v>
      </c>
      <c r="X25" s="399" t="s">
        <v>79</v>
      </c>
      <c r="Y25" s="399" t="s">
        <v>79</v>
      </c>
      <c r="Z25" s="399" t="s">
        <v>77</v>
      </c>
      <c r="AA25" s="399" t="s">
        <v>77</v>
      </c>
      <c r="AB25" s="399" t="s">
        <v>77</v>
      </c>
      <c r="AC25" s="399" t="s">
        <v>77</v>
      </c>
      <c r="AD25" s="399" t="s">
        <v>77</v>
      </c>
      <c r="AE25" s="399" t="s">
        <v>77</v>
      </c>
      <c r="AF25" s="399" t="s">
        <v>77</v>
      </c>
      <c r="AG25" s="399" t="s">
        <v>77</v>
      </c>
      <c r="AH25" s="399" t="s">
        <v>77</v>
      </c>
      <c r="AI25" s="399" t="s">
        <v>77</v>
      </c>
      <c r="AJ25" s="399" t="s">
        <v>77</v>
      </c>
      <c r="AK25" s="399" t="s">
        <v>77</v>
      </c>
      <c r="AL25" s="399" t="s">
        <v>77</v>
      </c>
      <c r="AM25" s="399" t="s">
        <v>77</v>
      </c>
      <c r="AN25" s="399" t="s">
        <v>77</v>
      </c>
      <c r="AO25" s="399" t="s">
        <v>77</v>
      </c>
      <c r="AP25" s="399" t="s">
        <v>77</v>
      </c>
      <c r="AQ25" s="399" t="s">
        <v>77</v>
      </c>
      <c r="AR25" s="406" t="s">
        <v>80</v>
      </c>
      <c r="AS25" s="406" t="s">
        <v>80</v>
      </c>
      <c r="AT25" s="396" t="s">
        <v>78</v>
      </c>
      <c r="AU25" s="396" t="s">
        <v>78</v>
      </c>
      <c r="AV25" s="407" t="s">
        <v>78</v>
      </c>
      <c r="AW25" s="408" t="s">
        <v>78</v>
      </c>
      <c r="AX25" s="408" t="s">
        <v>78</v>
      </c>
      <c r="AY25" s="408" t="s">
        <v>78</v>
      </c>
      <c r="AZ25" s="408" t="s">
        <v>78</v>
      </c>
      <c r="BA25" s="409" t="s">
        <v>78</v>
      </c>
      <c r="BC25" s="342"/>
      <c r="BD25" s="342"/>
      <c r="BE25" s="342"/>
      <c r="BF25" s="342"/>
      <c r="BG25" s="343"/>
      <c r="BH25" s="343"/>
      <c r="BI25" s="268"/>
      <c r="BJ25" s="268"/>
      <c r="BK25" s="268"/>
    </row>
    <row r="26" spans="1:63" ht="18.75" customHeight="1" x14ac:dyDescent="0.25">
      <c r="A26" s="346" t="s">
        <v>163</v>
      </c>
      <c r="B26" s="405" t="s">
        <v>77</v>
      </c>
      <c r="C26" s="399" t="s">
        <v>77</v>
      </c>
      <c r="D26" s="399" t="s">
        <v>77</v>
      </c>
      <c r="E26" s="399" t="s">
        <v>77</v>
      </c>
      <c r="F26" s="399" t="s">
        <v>77</v>
      </c>
      <c r="G26" s="399" t="s">
        <v>77</v>
      </c>
      <c r="H26" s="399" t="s">
        <v>77</v>
      </c>
      <c r="I26" s="399" t="s">
        <v>77</v>
      </c>
      <c r="J26" s="399" t="s">
        <v>77</v>
      </c>
      <c r="K26" s="399" t="s">
        <v>77</v>
      </c>
      <c r="L26" s="399" t="s">
        <v>77</v>
      </c>
      <c r="M26" s="399" t="s">
        <v>77</v>
      </c>
      <c r="N26" s="399" t="s">
        <v>77</v>
      </c>
      <c r="O26" s="399" t="s">
        <v>77</v>
      </c>
      <c r="P26" s="399" t="s">
        <v>77</v>
      </c>
      <c r="Q26" s="399" t="s">
        <v>77</v>
      </c>
      <c r="R26" s="399" t="s">
        <v>80</v>
      </c>
      <c r="S26" s="399" t="s">
        <v>80</v>
      </c>
      <c r="T26" s="399" t="s">
        <v>78</v>
      </c>
      <c r="U26" s="399" t="s">
        <v>78</v>
      </c>
      <c r="V26" s="399" t="s">
        <v>79</v>
      </c>
      <c r="W26" s="399" t="s">
        <v>79</v>
      </c>
      <c r="X26" s="399" t="s">
        <v>79</v>
      </c>
      <c r="Y26" s="399" t="s">
        <v>79</v>
      </c>
      <c r="Z26" s="410" t="s">
        <v>77</v>
      </c>
      <c r="AA26" s="410" t="s">
        <v>77</v>
      </c>
      <c r="AB26" s="410" t="s">
        <v>77</v>
      </c>
      <c r="AC26" s="410" t="s">
        <v>77</v>
      </c>
      <c r="AD26" s="410" t="s">
        <v>77</v>
      </c>
      <c r="AE26" s="410" t="s">
        <v>77</v>
      </c>
      <c r="AF26" s="410" t="s">
        <v>77</v>
      </c>
      <c r="AG26" s="410" t="s">
        <v>77</v>
      </c>
      <c r="AH26" s="410" t="s">
        <v>77</v>
      </c>
      <c r="AI26" s="410" t="s">
        <v>77</v>
      </c>
      <c r="AJ26" s="410" t="s">
        <v>77</v>
      </c>
      <c r="AK26" s="410" t="s">
        <v>77</v>
      </c>
      <c r="AL26" s="410" t="s">
        <v>77</v>
      </c>
      <c r="AM26" s="410" t="s">
        <v>77</v>
      </c>
      <c r="AN26" s="410" t="s">
        <v>77</v>
      </c>
      <c r="AO26" s="410" t="s">
        <v>77</v>
      </c>
      <c r="AP26" s="410" t="s">
        <v>77</v>
      </c>
      <c r="AQ26" s="410" t="s">
        <v>77</v>
      </c>
      <c r="AR26" s="411" t="s">
        <v>80</v>
      </c>
      <c r="AS26" s="411" t="s">
        <v>80</v>
      </c>
      <c r="AT26" s="412" t="s">
        <v>78</v>
      </c>
      <c r="AU26" s="412" t="s">
        <v>78</v>
      </c>
      <c r="AV26" s="413" t="s">
        <v>78</v>
      </c>
      <c r="AW26" s="408" t="s">
        <v>78</v>
      </c>
      <c r="AX26" s="408" t="s">
        <v>78</v>
      </c>
      <c r="AY26" s="408" t="s">
        <v>78</v>
      </c>
      <c r="AZ26" s="408" t="s">
        <v>78</v>
      </c>
      <c r="BA26" s="409" t="s">
        <v>78</v>
      </c>
      <c r="BC26" s="342"/>
      <c r="BD26" s="342"/>
      <c r="BE26" s="342"/>
      <c r="BF26" s="342"/>
      <c r="BG26" s="343"/>
      <c r="BH26" s="343"/>
      <c r="BJ26" s="344"/>
      <c r="BK26" s="268"/>
    </row>
    <row r="27" spans="1:63" ht="18.75" customHeight="1" thickBot="1" x14ac:dyDescent="0.3">
      <c r="A27" s="415" t="s">
        <v>164</v>
      </c>
      <c r="B27" s="416" t="s">
        <v>77</v>
      </c>
      <c r="C27" s="417" t="s">
        <v>77</v>
      </c>
      <c r="D27" s="417" t="s">
        <v>77</v>
      </c>
      <c r="E27" s="417" t="s">
        <v>77</v>
      </c>
      <c r="F27" s="417" t="s">
        <v>77</v>
      </c>
      <c r="G27" s="417" t="s">
        <v>77</v>
      </c>
      <c r="H27" s="417" t="s">
        <v>77</v>
      </c>
      <c r="I27" s="417" t="s">
        <v>77</v>
      </c>
      <c r="J27" s="417" t="s">
        <v>77</v>
      </c>
      <c r="K27" s="417" t="s">
        <v>77</v>
      </c>
      <c r="L27" s="417" t="s">
        <v>77</v>
      </c>
      <c r="M27" s="417" t="s">
        <v>77</v>
      </c>
      <c r="N27" s="417" t="s">
        <v>77</v>
      </c>
      <c r="O27" s="417" t="s">
        <v>77</v>
      </c>
      <c r="P27" s="417" t="s">
        <v>77</v>
      </c>
      <c r="Q27" s="417" t="s">
        <v>77</v>
      </c>
      <c r="R27" s="417" t="s">
        <v>80</v>
      </c>
      <c r="S27" s="417" t="s">
        <v>80</v>
      </c>
      <c r="T27" s="417" t="s">
        <v>78</v>
      </c>
      <c r="U27" s="417" t="s">
        <v>78</v>
      </c>
      <c r="V27" s="417" t="s">
        <v>79</v>
      </c>
      <c r="W27" s="417" t="s">
        <v>79</v>
      </c>
      <c r="X27" s="417" t="s">
        <v>79</v>
      </c>
      <c r="Y27" s="417" t="s">
        <v>79</v>
      </c>
      <c r="Z27" s="418" t="s">
        <v>77</v>
      </c>
      <c r="AA27" s="418" t="s">
        <v>77</v>
      </c>
      <c r="AB27" s="418" t="s">
        <v>77</v>
      </c>
      <c r="AC27" s="418" t="s">
        <v>77</v>
      </c>
      <c r="AD27" s="418" t="s">
        <v>77</v>
      </c>
      <c r="AE27" s="418" t="s">
        <v>77</v>
      </c>
      <c r="AF27" s="418" t="s">
        <v>77</v>
      </c>
      <c r="AG27" s="418" t="s">
        <v>77</v>
      </c>
      <c r="AH27" s="418" t="s">
        <v>77</v>
      </c>
      <c r="AI27" s="418" t="s">
        <v>77</v>
      </c>
      <c r="AJ27" s="418" t="s">
        <v>77</v>
      </c>
      <c r="AK27" s="418" t="s">
        <v>77</v>
      </c>
      <c r="AL27" s="418" t="s">
        <v>77</v>
      </c>
      <c r="AM27" s="418" t="s">
        <v>77</v>
      </c>
      <c r="AN27" s="418" t="s">
        <v>77</v>
      </c>
      <c r="AO27" s="418" t="s">
        <v>77</v>
      </c>
      <c r="AP27" s="418" t="s">
        <v>80</v>
      </c>
      <c r="AQ27" s="418" t="s">
        <v>80</v>
      </c>
      <c r="AR27" s="419" t="s">
        <v>157</v>
      </c>
      <c r="AS27" s="419"/>
      <c r="AT27" s="420"/>
      <c r="AU27" s="420"/>
      <c r="AV27" s="420"/>
      <c r="AW27" s="420"/>
      <c r="AX27" s="420"/>
      <c r="AY27" s="420"/>
      <c r="AZ27" s="420"/>
      <c r="BA27" s="421"/>
      <c r="BC27" s="342"/>
      <c r="BD27" s="342"/>
      <c r="BE27" s="342"/>
      <c r="BF27" s="342"/>
      <c r="BG27" s="343"/>
      <c r="BH27" s="343"/>
      <c r="BI27" s="268"/>
      <c r="BJ27" s="268"/>
      <c r="BK27" s="268"/>
    </row>
    <row r="28" spans="1:63" ht="18.75" hidden="1" customHeight="1" thickBot="1" x14ac:dyDescent="0.3">
      <c r="A28" s="347">
        <v>5</v>
      </c>
      <c r="B28" s="348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50"/>
      <c r="S28" s="350"/>
      <c r="T28" s="350"/>
      <c r="U28" s="349"/>
      <c r="V28" s="349"/>
      <c r="W28" s="349"/>
      <c r="X28" s="349"/>
      <c r="Y28" s="349"/>
      <c r="Z28" s="349"/>
      <c r="AA28" s="349"/>
      <c r="AB28" s="349"/>
      <c r="AC28" s="395"/>
      <c r="AD28" s="349"/>
      <c r="AE28" s="349"/>
      <c r="AF28" s="349"/>
      <c r="AG28" s="349"/>
      <c r="AH28" s="349"/>
      <c r="AI28" s="349"/>
      <c r="AJ28" s="349"/>
      <c r="AK28" s="350"/>
      <c r="AL28" s="350"/>
      <c r="AM28" s="349"/>
      <c r="AN28" s="349"/>
      <c r="AO28" s="351"/>
      <c r="AP28" s="352"/>
      <c r="AQ28" s="352"/>
      <c r="AR28" s="352"/>
      <c r="AS28" s="353"/>
      <c r="AT28" s="354"/>
      <c r="AU28" s="354"/>
      <c r="AV28" s="354"/>
      <c r="AW28" s="354"/>
      <c r="AX28" s="354"/>
      <c r="AY28" s="354"/>
      <c r="AZ28" s="354"/>
      <c r="BA28" s="355"/>
      <c r="BF28" s="265"/>
      <c r="BG28" s="268"/>
      <c r="BH28" s="268"/>
      <c r="BJ28" s="344"/>
      <c r="BK28" s="268"/>
    </row>
    <row r="29" spans="1:63" x14ac:dyDescent="0.25">
      <c r="A29" s="356" t="s">
        <v>76</v>
      </c>
      <c r="B29" s="356"/>
      <c r="C29" s="285"/>
      <c r="D29" s="285"/>
      <c r="E29" s="357" t="s">
        <v>77</v>
      </c>
      <c r="F29" s="358" t="s">
        <v>81</v>
      </c>
      <c r="G29" s="285"/>
      <c r="H29" s="285"/>
      <c r="I29" s="285"/>
      <c r="J29" s="285"/>
      <c r="K29" s="285"/>
      <c r="L29" s="357" t="s">
        <v>80</v>
      </c>
      <c r="M29" s="358" t="s">
        <v>82</v>
      </c>
      <c r="N29" s="358"/>
      <c r="O29" s="359"/>
      <c r="P29" s="360"/>
      <c r="Q29" s="360"/>
      <c r="R29" s="360"/>
      <c r="S29" s="357" t="s">
        <v>79</v>
      </c>
      <c r="T29" s="361" t="s">
        <v>160</v>
      </c>
      <c r="V29" s="298"/>
      <c r="W29" s="289"/>
      <c r="AA29" s="267"/>
      <c r="AB29" s="362" t="s">
        <v>78</v>
      </c>
      <c r="AC29" s="358" t="s">
        <v>83</v>
      </c>
      <c r="AH29" s="362" t="s">
        <v>155</v>
      </c>
      <c r="AI29" s="358" t="s">
        <v>159</v>
      </c>
      <c r="AK29" s="289"/>
      <c r="AN29" s="358"/>
      <c r="AO29" s="298"/>
      <c r="AP29" s="289"/>
      <c r="AS29" s="358"/>
      <c r="AT29" s="362" t="s">
        <v>157</v>
      </c>
      <c r="AU29" s="358" t="s">
        <v>158</v>
      </c>
      <c r="AV29" s="285"/>
      <c r="AW29" s="298"/>
      <c r="AX29" s="289"/>
      <c r="AY29" s="298"/>
      <c r="AZ29" s="289"/>
      <c r="BA29" s="289"/>
      <c r="BF29" s="265"/>
      <c r="BG29" s="268"/>
      <c r="BH29" s="268"/>
      <c r="BJ29" s="344"/>
      <c r="BK29" s="268"/>
    </row>
    <row r="30" spans="1:63" ht="15" customHeight="1" x14ac:dyDescent="0.25">
      <c r="A30" s="285"/>
      <c r="B30" s="285"/>
      <c r="C30" s="289"/>
      <c r="D30" s="289"/>
      <c r="E30" s="289"/>
      <c r="F30" s="289"/>
      <c r="G30" s="289"/>
      <c r="H30" s="289"/>
      <c r="I30" s="289"/>
      <c r="J30" s="289"/>
      <c r="K30" s="285"/>
      <c r="L30" s="285"/>
      <c r="M30" s="285"/>
      <c r="N30" s="285"/>
      <c r="O30" s="285"/>
      <c r="P30" s="285"/>
      <c r="Q30" s="285"/>
      <c r="R30" s="285"/>
      <c r="S30" s="285"/>
      <c r="T30" s="361"/>
      <c r="U30" s="285"/>
      <c r="V30" s="285"/>
      <c r="W30" s="285"/>
      <c r="X30" s="285"/>
      <c r="Y30" s="285"/>
      <c r="Z30" s="285"/>
      <c r="AA30" s="285"/>
      <c r="AB30" s="285"/>
      <c r="AC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358"/>
      <c r="AV30" s="298"/>
      <c r="AW30" s="298"/>
      <c r="AX30" s="298"/>
      <c r="AY30" s="298"/>
      <c r="AZ30" s="289"/>
      <c r="BA30" s="289"/>
      <c r="BF30" s="265"/>
      <c r="BG30" s="268"/>
      <c r="BH30" s="268"/>
      <c r="BI30" s="268"/>
      <c r="BJ30" s="268"/>
      <c r="BK30" s="268"/>
    </row>
    <row r="31" spans="1:63" x14ac:dyDescent="0.25">
      <c r="A31" s="298"/>
      <c r="B31" s="298"/>
      <c r="C31" s="298"/>
      <c r="D31" s="298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9"/>
      <c r="AO31" s="363"/>
      <c r="AP31" s="363"/>
      <c r="AQ31" s="359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F31" s="268"/>
      <c r="BG31" s="268"/>
      <c r="BH31" s="268"/>
      <c r="BI31" s="268"/>
      <c r="BJ31" s="268"/>
      <c r="BK31" s="268"/>
    </row>
    <row r="32" spans="1:63" x14ac:dyDescent="0.25">
      <c r="A32" s="298"/>
      <c r="B32" s="298"/>
      <c r="C32" s="298"/>
      <c r="D32" s="298"/>
      <c r="E32" s="285"/>
      <c r="F32" s="285"/>
      <c r="G32" s="285"/>
      <c r="H32" s="285"/>
      <c r="I32" s="285"/>
      <c r="J32" s="285"/>
      <c r="K32" s="285"/>
      <c r="L32" s="285"/>
      <c r="M32" s="285"/>
      <c r="N32" s="298"/>
      <c r="O32" s="298"/>
      <c r="P32" s="285"/>
      <c r="Q32" s="298"/>
      <c r="R32" s="298"/>
      <c r="S32" s="298"/>
      <c r="T32" s="298"/>
      <c r="U32" s="298"/>
      <c r="V32" s="298"/>
      <c r="W32" s="298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9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F32" s="268"/>
      <c r="BG32" s="268"/>
      <c r="BH32" s="268"/>
      <c r="BI32" s="268"/>
      <c r="BJ32" s="268"/>
      <c r="BK32" s="268"/>
    </row>
    <row r="33" spans="1:63" s="330" customFormat="1" ht="33" customHeight="1" x14ac:dyDescent="0.25">
      <c r="A33" s="266"/>
      <c r="B33" s="266"/>
      <c r="C33" s="324" t="s">
        <v>53</v>
      </c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364"/>
      <c r="Y33" s="364"/>
      <c r="Z33" s="266"/>
      <c r="AA33" s="325" t="s">
        <v>154</v>
      </c>
      <c r="AB33" s="326"/>
      <c r="AC33" s="326"/>
      <c r="AD33" s="326"/>
      <c r="AE33" s="326"/>
      <c r="AF33" s="326"/>
      <c r="AG33" s="326"/>
      <c r="AH33" s="327"/>
      <c r="AI33" s="327"/>
      <c r="AJ33" s="327"/>
      <c r="AK33" s="327"/>
      <c r="AL33" s="326"/>
      <c r="AM33" s="326"/>
      <c r="AN33" s="326"/>
      <c r="AO33" s="325" t="s">
        <v>153</v>
      </c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</row>
    <row r="34" spans="1:63" ht="63.75" customHeight="1" x14ac:dyDescent="0.25">
      <c r="A34" s="630" t="s">
        <v>39</v>
      </c>
      <c r="B34" s="631"/>
      <c r="C34" s="632"/>
      <c r="D34" s="630" t="s">
        <v>72</v>
      </c>
      <c r="E34" s="631"/>
      <c r="F34" s="632"/>
      <c r="G34" s="630" t="s">
        <v>73</v>
      </c>
      <c r="H34" s="631"/>
      <c r="I34" s="632"/>
      <c r="J34" s="630" t="s">
        <v>165</v>
      </c>
      <c r="K34" s="631"/>
      <c r="L34" s="632"/>
      <c r="M34" s="627" t="s">
        <v>166</v>
      </c>
      <c r="N34" s="627"/>
      <c r="O34" s="627"/>
      <c r="P34" s="627"/>
      <c r="Q34" s="627" t="s">
        <v>156</v>
      </c>
      <c r="R34" s="627"/>
      <c r="S34" s="627"/>
      <c r="T34" s="627" t="s">
        <v>74</v>
      </c>
      <c r="U34" s="627"/>
      <c r="V34" s="627"/>
      <c r="W34" s="630" t="s">
        <v>75</v>
      </c>
      <c r="X34" s="632"/>
      <c r="Y34" s="289"/>
      <c r="Z34" s="289"/>
      <c r="AA34" s="636" t="s">
        <v>173</v>
      </c>
      <c r="AB34" s="637"/>
      <c r="AC34" s="637"/>
      <c r="AD34" s="637"/>
      <c r="AE34" s="637"/>
      <c r="AF34" s="638"/>
      <c r="AG34" s="630" t="s">
        <v>33</v>
      </c>
      <c r="AH34" s="631"/>
      <c r="AI34" s="632"/>
      <c r="AJ34" s="630" t="s">
        <v>71</v>
      </c>
      <c r="AK34" s="631"/>
      <c r="AL34" s="632"/>
      <c r="AM34" s="267"/>
      <c r="AN34" s="267"/>
      <c r="AO34" s="627" t="s">
        <v>178</v>
      </c>
      <c r="AP34" s="627"/>
      <c r="AQ34" s="627"/>
      <c r="AR34" s="627"/>
      <c r="AS34" s="627"/>
      <c r="AT34" s="627"/>
      <c r="AU34" s="627"/>
      <c r="AV34" s="627"/>
      <c r="AW34" s="627" t="s">
        <v>33</v>
      </c>
      <c r="AX34" s="627"/>
      <c r="AY34" s="62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</row>
    <row r="35" spans="1:63" x14ac:dyDescent="0.25">
      <c r="A35" s="365"/>
      <c r="B35" s="366" t="s">
        <v>161</v>
      </c>
      <c r="C35" s="367"/>
      <c r="D35" s="365"/>
      <c r="E35" s="368">
        <v>34</v>
      </c>
      <c r="F35" s="369"/>
      <c r="G35" s="365"/>
      <c r="H35" s="366">
        <v>4</v>
      </c>
      <c r="I35" s="367"/>
      <c r="J35" s="365"/>
      <c r="K35" s="366">
        <v>4</v>
      </c>
      <c r="L35" s="367"/>
      <c r="M35" s="365"/>
      <c r="N35" s="366"/>
      <c r="O35" s="422"/>
      <c r="P35" s="369"/>
      <c r="Q35" s="423"/>
      <c r="R35" s="422"/>
      <c r="S35" s="369"/>
      <c r="T35" s="424"/>
      <c r="U35" s="366">
        <v>10</v>
      </c>
      <c r="V35" s="369"/>
      <c r="W35" s="366">
        <f>SUM(D35:U35)</f>
        <v>52</v>
      </c>
      <c r="X35" s="367"/>
      <c r="Y35" s="289"/>
      <c r="Z35" s="289"/>
      <c r="AA35" s="603" t="s">
        <v>137</v>
      </c>
      <c r="AB35" s="604"/>
      <c r="AC35" s="604"/>
      <c r="AD35" s="609"/>
      <c r="AE35" s="604"/>
      <c r="AF35" s="610"/>
      <c r="AG35" s="611"/>
      <c r="AH35" s="609"/>
      <c r="AI35" s="612">
        <v>2</v>
      </c>
      <c r="AJ35" s="611"/>
      <c r="AK35" s="609">
        <v>4</v>
      </c>
      <c r="AL35" s="613"/>
      <c r="AM35" s="267"/>
      <c r="AN35" s="267"/>
      <c r="AO35" s="620" t="s">
        <v>286</v>
      </c>
      <c r="AP35" s="621"/>
      <c r="AQ35" s="621"/>
      <c r="AR35" s="621"/>
      <c r="AS35" s="621"/>
      <c r="AT35" s="621"/>
      <c r="AU35" s="621"/>
      <c r="AV35" s="622"/>
      <c r="AW35" s="623">
        <v>8</v>
      </c>
      <c r="AX35" s="624"/>
      <c r="AY35" s="625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</row>
    <row r="36" spans="1:63" x14ac:dyDescent="0.25">
      <c r="A36" s="365"/>
      <c r="B36" s="366" t="s">
        <v>162</v>
      </c>
      <c r="C36" s="367"/>
      <c r="D36" s="365"/>
      <c r="E36" s="368">
        <v>34</v>
      </c>
      <c r="F36" s="369"/>
      <c r="G36" s="365"/>
      <c r="H36" s="366">
        <v>4</v>
      </c>
      <c r="I36" s="367"/>
      <c r="J36" s="365"/>
      <c r="K36" s="366">
        <v>4</v>
      </c>
      <c r="L36" s="367"/>
      <c r="M36" s="365"/>
      <c r="N36" s="366"/>
      <c r="O36" s="422"/>
      <c r="P36" s="369"/>
      <c r="Q36" s="423"/>
      <c r="R36" s="422"/>
      <c r="S36" s="369"/>
      <c r="T36" s="424"/>
      <c r="U36" s="366">
        <v>10</v>
      </c>
      <c r="V36" s="369"/>
      <c r="W36" s="366">
        <f>SUM(D36:U36)</f>
        <v>52</v>
      </c>
      <c r="X36" s="367"/>
      <c r="Y36" s="289"/>
      <c r="Z36" s="289"/>
      <c r="AA36" s="603" t="s">
        <v>288</v>
      </c>
      <c r="AB36" s="604"/>
      <c r="AC36" s="604"/>
      <c r="AD36" s="609"/>
      <c r="AE36" s="604"/>
      <c r="AF36" s="610"/>
      <c r="AG36" s="611"/>
      <c r="AH36" s="609"/>
      <c r="AI36" s="612">
        <v>4</v>
      </c>
      <c r="AJ36" s="611"/>
      <c r="AK36" s="609">
        <v>4</v>
      </c>
      <c r="AL36" s="613"/>
      <c r="AM36" s="267"/>
      <c r="AN36" s="267"/>
      <c r="AS36" s="268"/>
      <c r="AT36" s="268"/>
      <c r="AU36" s="268"/>
      <c r="AV36" s="268"/>
      <c r="AW36" s="268"/>
      <c r="AX36" s="268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</row>
    <row r="37" spans="1:63" x14ac:dyDescent="0.25">
      <c r="A37" s="365"/>
      <c r="B37" s="366" t="s">
        <v>163</v>
      </c>
      <c r="C37" s="367"/>
      <c r="D37" s="365"/>
      <c r="E37" s="368">
        <v>34</v>
      </c>
      <c r="F37" s="369"/>
      <c r="G37" s="365"/>
      <c r="H37" s="366">
        <v>4</v>
      </c>
      <c r="I37" s="367"/>
      <c r="J37" s="365"/>
      <c r="K37" s="366">
        <v>4</v>
      </c>
      <c r="L37" s="367"/>
      <c r="M37" s="365"/>
      <c r="N37" s="366"/>
      <c r="O37" s="422"/>
      <c r="P37" s="369"/>
      <c r="Q37" s="423"/>
      <c r="R37" s="422"/>
      <c r="S37" s="369"/>
      <c r="T37" s="424"/>
      <c r="U37" s="366">
        <v>10</v>
      </c>
      <c r="V37" s="369"/>
      <c r="W37" s="366">
        <f>SUM(D37:U37)</f>
        <v>52</v>
      </c>
      <c r="X37" s="367"/>
      <c r="Y37" s="289"/>
      <c r="Z37" s="289"/>
      <c r="AA37" s="372" t="s">
        <v>290</v>
      </c>
      <c r="AB37" s="370"/>
      <c r="AC37" s="370"/>
      <c r="AD37" s="614"/>
      <c r="AE37" s="370"/>
      <c r="AF37" s="615"/>
      <c r="AG37" s="616"/>
      <c r="AH37" s="614"/>
      <c r="AI37" s="615">
        <v>6</v>
      </c>
      <c r="AJ37" s="616"/>
      <c r="AK37" s="614">
        <v>4</v>
      </c>
      <c r="AL37" s="617"/>
      <c r="AM37" s="267"/>
      <c r="AN37" s="267"/>
      <c r="AS37" s="268"/>
      <c r="AT37" s="268"/>
      <c r="AU37" s="268"/>
      <c r="AV37" s="268"/>
      <c r="AW37" s="268"/>
      <c r="AX37" s="268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</row>
    <row r="38" spans="1:63" x14ac:dyDescent="0.25">
      <c r="A38" s="365"/>
      <c r="B38" s="366" t="s">
        <v>164</v>
      </c>
      <c r="C38" s="367"/>
      <c r="D38" s="365"/>
      <c r="E38" s="366">
        <v>32</v>
      </c>
      <c r="F38" s="367"/>
      <c r="G38" s="365"/>
      <c r="H38" s="366">
        <v>4</v>
      </c>
      <c r="I38" s="367"/>
      <c r="J38" s="365"/>
      <c r="K38" s="366">
        <v>4</v>
      </c>
      <c r="L38" s="367"/>
      <c r="M38" s="365"/>
      <c r="N38" s="366"/>
      <c r="O38" s="422"/>
      <c r="P38" s="369"/>
      <c r="Q38" s="424"/>
      <c r="R38" s="425">
        <v>1</v>
      </c>
      <c r="S38" s="369"/>
      <c r="T38" s="424"/>
      <c r="U38" s="366">
        <v>2</v>
      </c>
      <c r="V38" s="369"/>
      <c r="W38" s="366">
        <v>43</v>
      </c>
      <c r="X38" s="367"/>
      <c r="Y38" s="289"/>
      <c r="Z38" s="289"/>
      <c r="AA38" s="603" t="s">
        <v>289</v>
      </c>
      <c r="AB38" s="604"/>
      <c r="AC38" s="604"/>
      <c r="AD38" s="609"/>
      <c r="AE38" s="604"/>
      <c r="AF38" s="618"/>
      <c r="AG38" s="611"/>
      <c r="AH38" s="609"/>
      <c r="AI38" s="618">
        <v>8</v>
      </c>
      <c r="AJ38" s="611"/>
      <c r="AK38" s="373">
        <v>4</v>
      </c>
      <c r="AL38" s="613"/>
      <c r="AM38" s="267"/>
      <c r="AN38" s="267"/>
      <c r="AS38" s="268"/>
      <c r="AT38" s="268"/>
      <c r="AU38" s="268"/>
      <c r="AV38" s="268"/>
      <c r="AW38" s="268"/>
      <c r="AX38" s="268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</row>
    <row r="39" spans="1:63" x14ac:dyDescent="0.25">
      <c r="A39" s="374"/>
      <c r="B39" s="375" t="s">
        <v>75</v>
      </c>
      <c r="C39" s="371"/>
      <c r="D39" s="365"/>
      <c r="E39" s="366">
        <f>SUM(E35:E38)</f>
        <v>134</v>
      </c>
      <c r="F39" s="367"/>
      <c r="G39" s="365"/>
      <c r="H39" s="366">
        <f>SUM(H35:H38)</f>
        <v>16</v>
      </c>
      <c r="I39" s="367"/>
      <c r="J39" s="365"/>
      <c r="K39" s="366">
        <f>SUM(K35:K38)</f>
        <v>16</v>
      </c>
      <c r="L39" s="367"/>
      <c r="M39" s="365"/>
      <c r="N39" s="366"/>
      <c r="O39" s="422"/>
      <c r="P39" s="369"/>
      <c r="Q39" s="424"/>
      <c r="R39" s="366">
        <f>SUM(R35:R38)</f>
        <v>1</v>
      </c>
      <c r="S39" s="369"/>
      <c r="T39" s="424"/>
      <c r="U39" s="366">
        <f>SUM(U35:U38)</f>
        <v>32</v>
      </c>
      <c r="V39" s="369"/>
      <c r="W39" s="366">
        <f>SUM(W35:W38)</f>
        <v>199</v>
      </c>
      <c r="X39" s="367"/>
      <c r="Y39" s="289"/>
      <c r="Z39" s="289"/>
      <c r="AA39" s="289"/>
      <c r="AM39" s="267"/>
      <c r="AN39" s="267"/>
      <c r="AO39" s="289"/>
      <c r="AP39" s="289"/>
      <c r="AQ39" s="289"/>
      <c r="AR39" s="289"/>
      <c r="AS39" s="289"/>
      <c r="AT39" s="289"/>
      <c r="AU39" s="289"/>
      <c r="AV39" s="289"/>
      <c r="AW39" s="289"/>
      <c r="AX39" s="289"/>
      <c r="AY39" s="289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</row>
    <row r="40" spans="1:63" x14ac:dyDescent="0.25">
      <c r="A40" s="289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M40" s="289"/>
      <c r="AN40" s="289"/>
      <c r="AZ40" s="289"/>
      <c r="BA40" s="289"/>
      <c r="BF40" s="268"/>
      <c r="BG40" s="268"/>
      <c r="BH40" s="268"/>
      <c r="BI40" s="268"/>
      <c r="BJ40" s="268"/>
      <c r="BK40" s="268"/>
    </row>
    <row r="41" spans="1:63" x14ac:dyDescent="0.25">
      <c r="A41" s="265"/>
      <c r="B41" s="265"/>
      <c r="AB41" s="289"/>
      <c r="BF41" s="268"/>
      <c r="BG41" s="268"/>
      <c r="BH41" s="268"/>
      <c r="BI41" s="268"/>
      <c r="BJ41" s="268"/>
      <c r="BK41" s="268"/>
    </row>
    <row r="42" spans="1:63" x14ac:dyDescent="0.25">
      <c r="A42" s="265"/>
      <c r="B42" s="265"/>
      <c r="AB42" s="289"/>
      <c r="BF42" s="268"/>
      <c r="BG42" s="268"/>
      <c r="BH42" s="268"/>
      <c r="BI42" s="268"/>
      <c r="BJ42" s="268"/>
      <c r="BK42" s="268"/>
    </row>
    <row r="43" spans="1:63" x14ac:dyDescent="0.25">
      <c r="AB43" s="289"/>
    </row>
    <row r="44" spans="1:63" ht="20.25" x14ac:dyDescent="0.3">
      <c r="A44" s="376"/>
      <c r="B44" s="298"/>
      <c r="C44" s="377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</row>
    <row r="45" spans="1:63" ht="20.25" x14ac:dyDescent="0.3">
      <c r="A45" s="376"/>
      <c r="B45" s="298"/>
      <c r="C45" s="377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</row>
    <row r="46" spans="1:63" ht="20.25" x14ac:dyDescent="0.3">
      <c r="A46" s="376"/>
      <c r="B46" s="298"/>
      <c r="C46" s="377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</row>
    <row r="47" spans="1:63" x14ac:dyDescent="0.25">
      <c r="B47" s="298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</row>
    <row r="48" spans="1:63" x14ac:dyDescent="0.25">
      <c r="B48" s="298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</row>
    <row r="49" spans="2:27" x14ac:dyDescent="0.25">
      <c r="B49" s="298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</row>
    <row r="50" spans="2:27" x14ac:dyDescent="0.25">
      <c r="B50" s="298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</row>
    <row r="51" spans="2:27" x14ac:dyDescent="0.25">
      <c r="B51" s="298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</row>
  </sheetData>
  <mergeCells count="19">
    <mergeCell ref="AQ1:BA6"/>
    <mergeCell ref="Q34:S34"/>
    <mergeCell ref="M34:P34"/>
    <mergeCell ref="AG34:AI34"/>
    <mergeCell ref="AJ34:AL34"/>
    <mergeCell ref="AP19:AQ19"/>
    <mergeCell ref="W34:X34"/>
    <mergeCell ref="AA34:AF34"/>
    <mergeCell ref="AO34:AV34"/>
    <mergeCell ref="AW34:AY34"/>
    <mergeCell ref="AO35:AV35"/>
    <mergeCell ref="AW35:AY35"/>
    <mergeCell ref="A8:L8"/>
    <mergeCell ref="T34:V34"/>
    <mergeCell ref="A22:A23"/>
    <mergeCell ref="A34:C34"/>
    <mergeCell ref="D34:F34"/>
    <mergeCell ref="G34:I34"/>
    <mergeCell ref="J34:L34"/>
  </mergeCells>
  <phoneticPr fontId="16" type="noConversion"/>
  <printOptions verticalCentered="1"/>
  <pageMargins left="0" right="0" top="0.19685039370078741" bottom="0.19685039370078741" header="0.51181102362204722" footer="0.51181102362204722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108"/>
  <sheetViews>
    <sheetView tabSelected="1" view="pageBreakPreview" zoomScale="60" zoomScaleNormal="50" workbookViewId="0">
      <pane xSplit="27" ySplit="19" topLeftCell="AE44" activePane="bottomRight" state="frozen"/>
      <selection activeCell="A10" sqref="A10"/>
      <selection pane="topRight" activeCell="AB10" sqref="AB10"/>
      <selection pane="bottomLeft" activeCell="A20" sqref="A20"/>
      <selection pane="bottomRight" activeCell="U1" sqref="U1:U1048576"/>
    </sheetView>
  </sheetViews>
  <sheetFormatPr defaultRowHeight="15.75" x14ac:dyDescent="0.25"/>
  <cols>
    <col min="1" max="1" width="8.5" style="230" customWidth="1"/>
    <col min="2" max="2" width="6.25" style="128" hidden="1" customWidth="1"/>
    <col min="3" max="3" width="63.75" style="74" customWidth="1"/>
    <col min="4" max="4" width="39.875" style="7" hidden="1" customWidth="1"/>
    <col min="5" max="7" width="2.875" customWidth="1"/>
    <col min="8" max="8" width="3.5" customWidth="1"/>
    <col min="9" max="13" width="2.875" customWidth="1"/>
    <col min="14" max="14" width="3.375" customWidth="1"/>
    <col min="15" max="15" width="2.875" customWidth="1"/>
    <col min="16" max="16" width="3.375" customWidth="1"/>
    <col min="17" max="19" width="2.875" hidden="1" customWidth="1"/>
    <col min="20" max="20" width="2.875" customWidth="1"/>
    <col min="21" max="21" width="2.875" hidden="1" customWidth="1"/>
    <col min="22" max="23" width="2.875" customWidth="1"/>
    <col min="24" max="24" width="3.375" hidden="1" customWidth="1"/>
    <col min="25" max="25" width="10.625" customWidth="1"/>
    <col min="26" max="26" width="7.75" style="49" hidden="1" customWidth="1"/>
    <col min="27" max="27" width="7.75" customWidth="1"/>
    <col min="28" max="31" width="5.75" customWidth="1"/>
    <col min="32" max="32" width="6.25" customWidth="1"/>
    <col min="33" max="33" width="7.875" customWidth="1"/>
    <col min="34" max="34" width="6.625" hidden="1" customWidth="1"/>
    <col min="35" max="35" width="6.25" customWidth="1"/>
    <col min="36" max="36" width="4.875" customWidth="1"/>
    <col min="37" max="37" width="5.25" customWidth="1"/>
    <col min="38" max="39" width="4.625" customWidth="1"/>
    <col min="40" max="51" width="4.625" hidden="1" customWidth="1"/>
    <col min="52" max="52" width="6.25" customWidth="1"/>
    <col min="53" max="53" width="4.875" customWidth="1"/>
    <col min="54" max="54" width="4.625" style="22" customWidth="1"/>
    <col min="55" max="55" width="5" style="2" customWidth="1"/>
    <col min="56" max="56" width="4.625" style="2" customWidth="1"/>
    <col min="57" max="68" width="4.625" style="2" hidden="1" customWidth="1"/>
    <col min="69" max="69" width="6.25" style="2" customWidth="1"/>
    <col min="70" max="70" width="5.375" style="2" customWidth="1"/>
    <col min="71" max="71" width="4.625" style="2" customWidth="1"/>
    <col min="72" max="72" width="4.875" customWidth="1"/>
    <col min="73" max="73" width="4.625" customWidth="1"/>
    <col min="74" max="85" width="4.625" hidden="1" customWidth="1"/>
    <col min="86" max="86" width="6.25" customWidth="1"/>
    <col min="87" max="87" width="5.25" customWidth="1"/>
    <col min="88" max="88" width="4.875" customWidth="1"/>
    <col min="89" max="89" width="5.5" customWidth="1"/>
    <col min="90" max="90" width="4.625" customWidth="1"/>
    <col min="91" max="102" width="4.625" hidden="1" customWidth="1"/>
    <col min="103" max="103" width="6.25" customWidth="1"/>
    <col min="104" max="104" width="5.125" customWidth="1"/>
    <col min="105" max="105" width="4.625" customWidth="1"/>
    <col min="106" max="106" width="4.875" customWidth="1"/>
    <col min="107" max="107" width="4.625" customWidth="1"/>
    <col min="108" max="119" width="4.625" hidden="1" customWidth="1"/>
    <col min="120" max="120" width="6.25" customWidth="1"/>
    <col min="121" max="124" width="4.75" customWidth="1"/>
    <col min="125" max="135" width="4.75" hidden="1" customWidth="1"/>
    <col min="136" max="136" width="4.75" style="49" hidden="1" customWidth="1"/>
    <col min="137" max="137" width="6.375" customWidth="1"/>
    <col min="138" max="138" width="4.75" customWidth="1"/>
    <col min="139" max="139" width="5.5" customWidth="1"/>
    <col min="140" max="141" width="4.625" customWidth="1"/>
    <col min="142" max="152" width="4.625" hidden="1" customWidth="1"/>
    <col min="153" max="153" width="5.625" hidden="1" customWidth="1"/>
    <col min="154" max="154" width="6.25" customWidth="1"/>
    <col min="155" max="155" width="5.25" customWidth="1"/>
    <col min="156" max="158" width="4.625" customWidth="1"/>
    <col min="159" max="162" width="4.625" hidden="1" customWidth="1"/>
    <col min="163" max="163" width="5.125" hidden="1" customWidth="1"/>
    <col min="164" max="164" width="4.875" hidden="1" customWidth="1"/>
    <col min="165" max="169" width="4.625" hidden="1" customWidth="1"/>
    <col min="170" max="170" width="5.75" hidden="1" customWidth="1"/>
    <col min="171" max="171" width="6.25" hidden="1" customWidth="1"/>
    <col min="172" max="187" width="4.625" hidden="1" customWidth="1"/>
    <col min="188" max="188" width="6.25" hidden="1" customWidth="1"/>
    <col min="189" max="204" width="4.625" hidden="1" customWidth="1"/>
    <col min="205" max="205" width="6.25" hidden="1" customWidth="1"/>
    <col min="206" max="221" width="4.625" hidden="1" customWidth="1"/>
    <col min="222" max="222" width="6.25" hidden="1" customWidth="1"/>
    <col min="223" max="238" width="4.625" hidden="1" customWidth="1"/>
    <col min="239" max="239" width="39.25" hidden="1" customWidth="1"/>
  </cols>
  <sheetData>
    <row r="1" spans="1:239" s="49" customFormat="1" ht="24" hidden="1" customHeight="1" x14ac:dyDescent="0.35">
      <c r="A1" s="228"/>
      <c r="B1" s="95"/>
      <c r="C1" s="42" t="s">
        <v>122</v>
      </c>
      <c r="D1" s="444"/>
      <c r="Y1" s="157" t="s">
        <v>35</v>
      </c>
      <c r="AA1" s="43"/>
      <c r="AB1" s="47"/>
      <c r="AC1" s="48"/>
      <c r="AD1" s="47"/>
      <c r="AE1" s="47"/>
      <c r="AF1" s="47"/>
      <c r="AG1" s="47"/>
      <c r="AH1" s="48"/>
      <c r="AI1" s="47"/>
      <c r="AJ1" s="47"/>
      <c r="AK1" s="47"/>
      <c r="AL1" s="48"/>
      <c r="AM1" s="93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93"/>
      <c r="BA1" s="47"/>
      <c r="BB1" s="47"/>
      <c r="BC1" s="47"/>
      <c r="BD1" s="47"/>
      <c r="BE1" s="47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94"/>
      <c r="BR1" s="94"/>
      <c r="BS1" s="94"/>
      <c r="BT1" s="94"/>
      <c r="BU1" s="94"/>
      <c r="BV1" s="94"/>
      <c r="BW1" s="94"/>
      <c r="BX1" s="94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157" t="s">
        <v>35</v>
      </c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445"/>
      <c r="CZ1" s="445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</row>
    <row r="2" spans="1:239" s="49" customFormat="1" ht="24" hidden="1" customHeight="1" x14ac:dyDescent="0.35">
      <c r="A2" s="229"/>
      <c r="B2" s="95"/>
      <c r="C2" s="42" t="s">
        <v>238</v>
      </c>
      <c r="D2" s="444"/>
      <c r="Y2" s="157"/>
      <c r="AB2" s="44"/>
      <c r="AC2" s="45"/>
      <c r="AD2" s="45"/>
      <c r="AE2" s="45"/>
      <c r="AF2" s="45"/>
      <c r="AG2" s="45"/>
      <c r="AH2" s="45"/>
      <c r="AI2" s="44"/>
      <c r="AJ2" s="45"/>
      <c r="AK2" s="44"/>
      <c r="AL2" s="44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46"/>
      <c r="BE2" s="45"/>
      <c r="BF2" s="45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47"/>
      <c r="BR2" s="94"/>
      <c r="BS2" s="94"/>
      <c r="BT2" s="94"/>
      <c r="BU2" s="94"/>
      <c r="BV2" s="94"/>
      <c r="BW2" s="94"/>
      <c r="BX2" s="94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157" t="s">
        <v>46</v>
      </c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</row>
    <row r="3" spans="1:239" s="49" customFormat="1" ht="24" hidden="1" customHeight="1" x14ac:dyDescent="0.35">
      <c r="A3" s="229"/>
      <c r="B3" s="95"/>
      <c r="C3" s="42" t="s">
        <v>239</v>
      </c>
      <c r="D3" s="444"/>
      <c r="E3" s="44"/>
      <c r="V3" s="50"/>
      <c r="AA3" s="51"/>
      <c r="AB3" s="44"/>
      <c r="AC3" s="52"/>
      <c r="AD3" s="51"/>
      <c r="AE3" s="51"/>
      <c r="AF3" s="51"/>
      <c r="AG3" s="51"/>
      <c r="AH3" s="51"/>
      <c r="AI3" s="106"/>
      <c r="AJ3" s="50"/>
      <c r="AK3" s="51"/>
      <c r="AL3" s="50"/>
      <c r="AM3" s="50"/>
      <c r="AN3" s="50"/>
      <c r="AO3" s="51"/>
      <c r="AP3" s="51"/>
      <c r="AQ3" s="51"/>
      <c r="AR3" s="51"/>
      <c r="AS3" s="51"/>
      <c r="AT3" s="95"/>
      <c r="AW3" s="45"/>
      <c r="AX3" s="50"/>
      <c r="AY3" s="50"/>
      <c r="AZ3" s="106"/>
      <c r="BA3" s="50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94"/>
      <c r="BR3" s="94"/>
      <c r="BS3" s="94"/>
      <c r="BT3" s="94"/>
      <c r="BU3" s="94"/>
      <c r="BV3" s="94"/>
      <c r="BW3" s="94"/>
      <c r="BX3" s="94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106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106" t="s">
        <v>18</v>
      </c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</row>
    <row r="4" spans="1:239" s="49" customFormat="1" ht="24" hidden="1" customHeight="1" x14ac:dyDescent="0.3">
      <c r="A4" s="448"/>
      <c r="B4" s="95"/>
      <c r="C4" s="449"/>
      <c r="D4" s="444"/>
      <c r="AA4" s="53"/>
      <c r="AB4" s="53"/>
      <c r="AC4" s="53"/>
      <c r="AD4" s="54"/>
      <c r="AE4" s="54"/>
      <c r="AF4" s="54"/>
      <c r="AG4" s="54"/>
      <c r="AH4" s="54"/>
      <c r="AI4" s="54"/>
      <c r="AJ4" s="54"/>
      <c r="AK4" s="54"/>
      <c r="AL4" s="54"/>
      <c r="AM4" s="96"/>
      <c r="AN4" s="96"/>
      <c r="AO4" s="96"/>
      <c r="AP4" s="96"/>
      <c r="AQ4" s="96"/>
      <c r="AR4" s="96"/>
      <c r="AS4" s="97"/>
      <c r="AT4" s="98"/>
      <c r="AU4" s="99"/>
      <c r="AV4" s="98"/>
      <c r="AW4" s="96"/>
      <c r="AX4" s="100"/>
      <c r="AY4" s="100"/>
      <c r="AZ4" s="54"/>
      <c r="BA4" s="100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101"/>
      <c r="BN4" s="101"/>
      <c r="BO4" s="101"/>
      <c r="BP4" s="99"/>
      <c r="BQ4" s="96"/>
      <c r="BR4" s="96"/>
      <c r="BS4" s="101"/>
      <c r="BT4" s="101"/>
      <c r="BU4" s="101"/>
      <c r="BV4" s="99"/>
      <c r="BW4" s="101"/>
      <c r="BX4" s="99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54" t="s">
        <v>47</v>
      </c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</row>
    <row r="5" spans="1:239" s="49" customFormat="1" ht="24" hidden="1" customHeight="1" x14ac:dyDescent="0.3">
      <c r="A5" s="448"/>
      <c r="B5" s="95"/>
      <c r="C5" s="449"/>
      <c r="D5" s="444"/>
      <c r="E5" s="172"/>
      <c r="F5" s="173"/>
      <c r="G5" s="173"/>
      <c r="H5" s="173"/>
      <c r="I5" s="174"/>
      <c r="J5" s="174"/>
      <c r="K5" s="174"/>
      <c r="L5" s="174"/>
      <c r="M5" s="173"/>
      <c r="N5" s="173"/>
      <c r="O5" s="173"/>
      <c r="P5" s="175"/>
      <c r="Q5" s="176"/>
      <c r="R5" s="175"/>
      <c r="S5" s="175"/>
      <c r="T5" s="175"/>
      <c r="U5" s="175"/>
      <c r="V5" s="175"/>
      <c r="W5" s="176"/>
      <c r="X5" s="176"/>
      <c r="Y5" s="102"/>
      <c r="Z5" s="57"/>
      <c r="AA5" s="57"/>
      <c r="AB5" s="177"/>
      <c r="AC5" s="56"/>
      <c r="AD5" s="56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189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103"/>
      <c r="BW5" s="96"/>
      <c r="BX5" s="103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450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</row>
    <row r="6" spans="1:239" s="49" customFormat="1" ht="24" hidden="1" customHeight="1" x14ac:dyDescent="0.3">
      <c r="A6" s="448"/>
      <c r="B6" s="95"/>
      <c r="C6" s="449"/>
      <c r="D6" s="444"/>
      <c r="E6" s="178"/>
      <c r="F6" s="179"/>
      <c r="G6" s="123"/>
      <c r="H6" s="180"/>
      <c r="I6" s="123"/>
      <c r="J6" s="123"/>
      <c r="K6" s="123"/>
      <c r="L6" s="180"/>
      <c r="M6" s="181"/>
      <c r="N6" s="123"/>
      <c r="O6" s="182"/>
      <c r="P6" s="182"/>
      <c r="Q6" s="182"/>
      <c r="R6" s="182"/>
      <c r="S6" s="179"/>
      <c r="T6" s="182"/>
      <c r="U6" s="183"/>
      <c r="V6" s="183"/>
      <c r="W6" s="127"/>
      <c r="X6" s="123"/>
      <c r="Y6" s="122"/>
      <c r="Z6" s="123"/>
      <c r="AA6" s="123"/>
      <c r="AB6" s="124"/>
      <c r="AC6" s="190"/>
      <c r="AD6" s="127"/>
      <c r="AE6" s="120"/>
      <c r="AF6" s="121"/>
      <c r="AG6" s="184"/>
      <c r="AH6" s="184"/>
      <c r="AI6" s="184"/>
      <c r="AJ6" s="184"/>
      <c r="AK6" s="184"/>
      <c r="AL6" s="184"/>
      <c r="AM6" s="184"/>
      <c r="AN6" s="184"/>
      <c r="AO6" s="185"/>
      <c r="AP6" s="186"/>
      <c r="AQ6" s="186"/>
      <c r="AR6" s="186"/>
      <c r="AS6" s="186"/>
      <c r="AT6" s="187"/>
      <c r="AU6" s="186"/>
      <c r="AV6" s="186"/>
      <c r="AW6" s="188"/>
      <c r="AX6" s="188"/>
      <c r="AY6" s="188"/>
      <c r="AZ6" s="188"/>
      <c r="BA6" s="188"/>
      <c r="BB6" s="191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105"/>
      <c r="BW6" s="96"/>
      <c r="BX6" s="105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450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450" t="s">
        <v>45</v>
      </c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</row>
    <row r="7" spans="1:239" s="49" customFormat="1" ht="24" hidden="1" customHeight="1" x14ac:dyDescent="0.3">
      <c r="A7" s="448"/>
      <c r="B7" s="95"/>
      <c r="C7" s="449"/>
      <c r="D7" s="444"/>
      <c r="E7" s="158"/>
      <c r="F7" s="159"/>
      <c r="G7" s="160"/>
      <c r="H7" s="161"/>
      <c r="I7" s="160"/>
      <c r="J7" s="160"/>
      <c r="K7" s="160"/>
      <c r="L7" s="162"/>
      <c r="M7" s="163"/>
      <c r="N7" s="163"/>
      <c r="O7" s="163"/>
      <c r="P7" s="162"/>
      <c r="Q7" s="162"/>
      <c r="R7" s="162"/>
      <c r="S7" s="162"/>
      <c r="T7" s="162"/>
      <c r="U7" s="162"/>
      <c r="V7" s="162"/>
      <c r="W7" s="164"/>
      <c r="X7" s="164"/>
      <c r="Y7" s="164"/>
      <c r="Z7" s="164"/>
      <c r="AA7" s="162"/>
      <c r="AB7" s="162"/>
      <c r="AC7" s="160"/>
      <c r="AD7" s="164"/>
      <c r="AE7" s="165"/>
      <c r="AF7" s="165"/>
      <c r="AG7" s="160"/>
      <c r="AH7" s="166"/>
      <c r="AJ7" s="42"/>
      <c r="AK7" s="42"/>
      <c r="AL7" s="167"/>
      <c r="AM7" s="167"/>
      <c r="AN7" s="105"/>
      <c r="AO7" s="105"/>
      <c r="AP7" s="105"/>
      <c r="AQ7" s="105"/>
      <c r="AR7" s="105"/>
      <c r="AS7" s="105"/>
      <c r="AT7" s="105"/>
      <c r="AU7" s="105"/>
      <c r="AV7" s="106"/>
      <c r="AW7" s="107"/>
      <c r="AX7" s="105"/>
      <c r="AY7" s="99"/>
      <c r="AZ7" s="106"/>
      <c r="BA7" s="103"/>
      <c r="BB7" s="104"/>
      <c r="BC7" s="104"/>
      <c r="BD7" s="98"/>
      <c r="BE7" s="105"/>
      <c r="BF7" s="106"/>
      <c r="BG7" s="107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6"/>
      <c r="BT7" s="107"/>
      <c r="BU7" s="105"/>
      <c r="BV7" s="105"/>
      <c r="BW7" s="105"/>
      <c r="BX7" s="105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</row>
    <row r="8" spans="1:239" s="49" customFormat="1" ht="24" hidden="1" customHeight="1" x14ac:dyDescent="0.3">
      <c r="A8" s="448"/>
      <c r="B8" s="95"/>
      <c r="C8" s="449"/>
      <c r="D8" s="444"/>
      <c r="E8" s="158"/>
      <c r="F8" s="159"/>
      <c r="G8" s="159"/>
      <c r="H8" s="159"/>
      <c r="I8" s="160"/>
      <c r="J8" s="160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68"/>
      <c r="AB8" s="158"/>
      <c r="AC8" s="168"/>
      <c r="AD8" s="161"/>
      <c r="AE8" s="161"/>
      <c r="AF8" s="450"/>
      <c r="AG8" s="160"/>
      <c r="AH8" s="163"/>
      <c r="AI8" s="169"/>
      <c r="AJ8" s="169"/>
      <c r="AK8" s="170"/>
      <c r="AL8" s="163"/>
      <c r="AM8" s="171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99"/>
      <c r="BF8" s="99"/>
      <c r="BG8" s="109"/>
      <c r="BH8" s="109"/>
      <c r="BI8" s="99"/>
      <c r="BJ8" s="99"/>
      <c r="BK8" s="98"/>
      <c r="BL8" s="105"/>
      <c r="BM8" s="106"/>
      <c r="BN8" s="110"/>
      <c r="BO8" s="111"/>
      <c r="BP8" s="111"/>
      <c r="BQ8" s="98"/>
      <c r="BR8" s="105"/>
      <c r="BS8" s="106"/>
      <c r="BT8" s="110"/>
      <c r="BU8" s="111"/>
      <c r="BV8" s="111"/>
      <c r="BW8" s="111"/>
      <c r="BX8" s="111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</row>
    <row r="9" spans="1:239" s="49" customFormat="1" ht="24" customHeight="1" x14ac:dyDescent="0.25">
      <c r="A9" s="451"/>
      <c r="B9" s="452"/>
      <c r="C9" s="453"/>
      <c r="D9" s="454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455"/>
      <c r="BC9" s="456"/>
      <c r="BD9" s="456"/>
      <c r="BE9" s="456"/>
      <c r="BF9" s="456"/>
      <c r="BG9" s="456"/>
      <c r="BH9" s="456"/>
      <c r="BI9" s="456"/>
      <c r="BJ9" s="456"/>
      <c r="BK9" s="456"/>
      <c r="BL9" s="456"/>
      <c r="BM9" s="456"/>
      <c r="BN9" s="456"/>
      <c r="BO9" s="456"/>
      <c r="BP9" s="456"/>
      <c r="BQ9" s="456"/>
      <c r="BR9" s="456"/>
      <c r="BS9" s="456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</row>
    <row r="10" spans="1:239" s="98" customFormat="1" ht="25.5" customHeight="1" thickBot="1" x14ac:dyDescent="0.35">
      <c r="A10" s="457" t="s">
        <v>168</v>
      </c>
      <c r="B10" s="52"/>
      <c r="C10" s="458"/>
      <c r="D10" s="459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460"/>
      <c r="AC10" s="460"/>
      <c r="AD10" s="460"/>
      <c r="AE10" s="460" t="s">
        <v>0</v>
      </c>
      <c r="AF10" s="460"/>
      <c r="AG10" s="460"/>
      <c r="AH10" s="460"/>
      <c r="AI10" s="460"/>
      <c r="AJ10" s="461"/>
      <c r="AK10" s="461"/>
      <c r="AL10" s="462"/>
      <c r="AM10" s="462"/>
      <c r="AN10" s="462"/>
      <c r="AO10" s="462"/>
      <c r="AP10" s="462"/>
      <c r="AQ10" s="462"/>
      <c r="AR10" s="462"/>
      <c r="AS10" s="462"/>
      <c r="AT10" s="462"/>
      <c r="AU10" s="462"/>
      <c r="AV10" s="462"/>
      <c r="AW10" s="462"/>
      <c r="AX10" s="462"/>
      <c r="AY10" s="462"/>
      <c r="AZ10" s="463"/>
      <c r="BA10" s="463"/>
      <c r="BB10" s="463"/>
      <c r="BC10" s="463"/>
      <c r="BD10" s="463"/>
      <c r="BE10" s="463"/>
      <c r="BF10" s="463"/>
      <c r="BG10" s="463"/>
      <c r="BH10" s="463"/>
      <c r="BI10" s="463"/>
      <c r="BJ10" s="463"/>
      <c r="BK10" s="463"/>
      <c r="BL10" s="463"/>
      <c r="BM10" s="463"/>
      <c r="BN10" s="463"/>
      <c r="BO10" s="463"/>
      <c r="BP10" s="463"/>
      <c r="BQ10" s="460"/>
      <c r="BR10" s="460"/>
      <c r="BS10" s="460"/>
      <c r="BT10" s="460"/>
      <c r="BU10" s="460"/>
      <c r="BV10" s="460"/>
      <c r="BW10" s="460"/>
      <c r="BX10" s="460"/>
      <c r="BY10" s="460"/>
      <c r="BZ10" s="460"/>
      <c r="CA10" s="460"/>
      <c r="CB10" s="460"/>
      <c r="CC10" s="460"/>
      <c r="CD10" s="460"/>
      <c r="CE10" s="460"/>
      <c r="CF10" s="460"/>
      <c r="CG10" s="460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</row>
    <row r="11" spans="1:239" s="98" customFormat="1" ht="21.75" customHeight="1" thickBot="1" x14ac:dyDescent="0.35">
      <c r="A11" s="464"/>
      <c r="B11" s="465"/>
      <c r="C11" s="466" t="s">
        <v>0</v>
      </c>
      <c r="D11" s="467"/>
      <c r="E11" s="673" t="s">
        <v>88</v>
      </c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5"/>
      <c r="Y11" s="468"/>
      <c r="Z11" s="694"/>
      <c r="AA11" s="469"/>
      <c r="AB11" s="678" t="s">
        <v>189</v>
      </c>
      <c r="AC11" s="679"/>
      <c r="AD11" s="679"/>
      <c r="AE11" s="680"/>
      <c r="AF11" s="690" t="s">
        <v>24</v>
      </c>
      <c r="AG11" s="674"/>
      <c r="AH11" s="470"/>
      <c r="AI11" s="471" t="s">
        <v>91</v>
      </c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/>
      <c r="AV11" s="472"/>
      <c r="AW11" s="472"/>
      <c r="AX11" s="472"/>
      <c r="AY11" s="472"/>
      <c r="AZ11" s="472"/>
      <c r="BA11" s="472"/>
      <c r="BB11" s="472"/>
      <c r="BC11" s="472"/>
      <c r="BD11" s="472"/>
      <c r="BE11" s="472"/>
      <c r="BF11" s="472"/>
      <c r="BG11" s="472"/>
      <c r="BH11" s="472"/>
      <c r="BI11" s="472"/>
      <c r="BJ11" s="472"/>
      <c r="BK11" s="472"/>
      <c r="BL11" s="472"/>
      <c r="BM11" s="472"/>
      <c r="BN11" s="472"/>
      <c r="BO11" s="472"/>
      <c r="BP11" s="472"/>
      <c r="BQ11" s="472"/>
      <c r="BR11" s="472"/>
      <c r="BS11" s="472"/>
      <c r="BT11" s="472"/>
      <c r="BU11" s="472"/>
      <c r="BV11" s="472"/>
      <c r="BW11" s="472"/>
      <c r="BX11" s="472"/>
      <c r="BY11" s="472"/>
      <c r="BZ11" s="472"/>
      <c r="CA11" s="472"/>
      <c r="CB11" s="472"/>
      <c r="CC11" s="472"/>
      <c r="CD11" s="472"/>
      <c r="CE11" s="472"/>
      <c r="CF11" s="472"/>
      <c r="CG11" s="472"/>
      <c r="CH11" s="473"/>
      <c r="CI11" s="473"/>
      <c r="CJ11" s="473"/>
      <c r="CK11" s="473"/>
      <c r="CL11" s="473"/>
      <c r="CM11" s="473"/>
      <c r="CN11" s="473"/>
      <c r="CO11" s="473"/>
      <c r="CP11" s="473"/>
      <c r="CQ11" s="473"/>
      <c r="CR11" s="473"/>
      <c r="CS11" s="473"/>
      <c r="CT11" s="473"/>
      <c r="CU11" s="473"/>
      <c r="CV11" s="473"/>
      <c r="CW11" s="473"/>
      <c r="CX11" s="473"/>
      <c r="CY11" s="473"/>
      <c r="CZ11" s="473"/>
      <c r="DA11" s="473"/>
      <c r="DB11" s="473"/>
      <c r="DC11" s="473"/>
      <c r="DD11" s="473"/>
      <c r="DE11" s="473"/>
      <c r="DF11" s="473"/>
      <c r="DG11" s="473"/>
      <c r="DH11" s="473"/>
      <c r="DI11" s="473"/>
      <c r="DJ11" s="473"/>
      <c r="DK11" s="473"/>
      <c r="DL11" s="473"/>
      <c r="DM11" s="473"/>
      <c r="DN11" s="473"/>
      <c r="DO11" s="473"/>
      <c r="DP11" s="473"/>
      <c r="DQ11" s="473"/>
      <c r="DR11" s="473"/>
      <c r="DS11" s="473"/>
      <c r="DT11" s="473"/>
      <c r="DU11" s="473"/>
      <c r="DV11" s="473"/>
      <c r="DW11" s="473"/>
      <c r="DX11" s="473"/>
      <c r="DY11" s="473"/>
      <c r="DZ11" s="473"/>
      <c r="EA11" s="473"/>
      <c r="EB11" s="473"/>
      <c r="EC11" s="473"/>
      <c r="ED11" s="473"/>
      <c r="EE11" s="473"/>
      <c r="EF11" s="473"/>
      <c r="EG11" s="473"/>
      <c r="EH11" s="473"/>
      <c r="EI11" s="473"/>
      <c r="EJ11" s="473"/>
      <c r="EK11" s="473"/>
      <c r="EL11" s="473"/>
      <c r="EM11" s="473"/>
      <c r="EN11" s="473"/>
      <c r="EO11" s="473"/>
      <c r="EP11" s="473"/>
      <c r="EQ11" s="473"/>
      <c r="ER11" s="473"/>
      <c r="ES11" s="473"/>
      <c r="ET11" s="473"/>
      <c r="EU11" s="473"/>
      <c r="EV11" s="473"/>
      <c r="EW11" s="473"/>
      <c r="EX11" s="473"/>
      <c r="EY11" s="473"/>
      <c r="EZ11" s="473"/>
      <c r="FA11" s="473"/>
      <c r="FB11" s="473"/>
      <c r="FC11" s="473"/>
      <c r="FD11" s="473"/>
      <c r="FE11" s="473"/>
      <c r="FF11" s="473"/>
      <c r="FG11" s="473"/>
      <c r="FH11" s="473"/>
      <c r="FI11" s="473"/>
      <c r="FJ11" s="473"/>
      <c r="FK11" s="473"/>
      <c r="FL11" s="473"/>
      <c r="FM11" s="473"/>
      <c r="FN11" s="473"/>
      <c r="FO11" s="473"/>
      <c r="FP11" s="473"/>
      <c r="FQ11" s="473"/>
      <c r="FR11" s="473"/>
      <c r="FS11" s="473"/>
      <c r="FT11" s="473"/>
      <c r="FU11" s="473"/>
      <c r="FV11" s="473"/>
      <c r="FW11" s="473"/>
      <c r="FX11" s="473"/>
      <c r="FY11" s="473"/>
      <c r="FZ11" s="473"/>
      <c r="GA11" s="473"/>
      <c r="GB11" s="473"/>
      <c r="GC11" s="473"/>
      <c r="GD11" s="473"/>
      <c r="GE11" s="473"/>
      <c r="GF11" s="473"/>
      <c r="GG11" s="473"/>
      <c r="GH11" s="473"/>
      <c r="GI11" s="473"/>
      <c r="GJ11" s="473"/>
      <c r="GK11" s="473"/>
      <c r="GL11" s="473"/>
      <c r="GM11" s="473"/>
      <c r="GN11" s="473"/>
      <c r="GO11" s="473"/>
      <c r="GP11" s="473"/>
      <c r="GQ11" s="473"/>
      <c r="GR11" s="473"/>
      <c r="GS11" s="473"/>
      <c r="GT11" s="473"/>
      <c r="GU11" s="473"/>
      <c r="GV11" s="473"/>
      <c r="GW11" s="473"/>
      <c r="GX11" s="473"/>
      <c r="GY11" s="473"/>
      <c r="GZ11" s="473"/>
      <c r="HA11" s="473"/>
      <c r="HB11" s="473"/>
      <c r="HC11" s="473"/>
      <c r="HD11" s="473"/>
      <c r="HE11" s="473"/>
      <c r="HF11" s="473"/>
      <c r="HG11" s="473"/>
      <c r="HH11" s="473"/>
      <c r="HI11" s="473"/>
      <c r="HJ11" s="473"/>
      <c r="HK11" s="473"/>
      <c r="HL11" s="473"/>
      <c r="HM11" s="473"/>
      <c r="HN11" s="473"/>
      <c r="HO11" s="473"/>
      <c r="HP11" s="473"/>
      <c r="HQ11" s="473"/>
      <c r="HR11" s="473"/>
      <c r="HS11" s="473"/>
      <c r="HT11" s="473"/>
      <c r="HU11" s="473"/>
      <c r="HV11" s="473"/>
      <c r="HW11" s="473"/>
      <c r="HX11" s="473"/>
      <c r="HY11" s="473"/>
      <c r="HZ11" s="473"/>
      <c r="IA11" s="473"/>
      <c r="IB11" s="473"/>
      <c r="IC11" s="473"/>
      <c r="ID11" s="473"/>
      <c r="IE11" s="474"/>
    </row>
    <row r="12" spans="1:239" s="98" customFormat="1" ht="25.5" customHeight="1" thickBot="1" x14ac:dyDescent="0.35">
      <c r="A12" s="475"/>
      <c r="B12" s="476"/>
      <c r="C12" s="477"/>
      <c r="D12" s="478"/>
      <c r="E12" s="676"/>
      <c r="F12" s="676"/>
      <c r="G12" s="676"/>
      <c r="H12" s="676"/>
      <c r="I12" s="676"/>
      <c r="J12" s="676"/>
      <c r="K12" s="676"/>
      <c r="L12" s="676"/>
      <c r="M12" s="676"/>
      <c r="N12" s="676"/>
      <c r="O12" s="676"/>
      <c r="P12" s="676"/>
      <c r="Q12" s="676"/>
      <c r="R12" s="676"/>
      <c r="S12" s="676"/>
      <c r="T12" s="676"/>
      <c r="U12" s="676"/>
      <c r="V12" s="676"/>
      <c r="W12" s="676"/>
      <c r="X12" s="677"/>
      <c r="Y12" s="479" t="s">
        <v>89</v>
      </c>
      <c r="Z12" s="695"/>
      <c r="AA12" s="480"/>
      <c r="AB12" s="681"/>
      <c r="AC12" s="682"/>
      <c r="AD12" s="682"/>
      <c r="AE12" s="683"/>
      <c r="AF12" s="691"/>
      <c r="AG12" s="676"/>
      <c r="AH12" s="481"/>
      <c r="AI12" s="482">
        <v>1</v>
      </c>
      <c r="AJ12" s="483"/>
      <c r="AK12" s="484"/>
      <c r="AL12" s="483" t="s">
        <v>237</v>
      </c>
      <c r="AM12" s="483"/>
      <c r="AN12" s="485"/>
      <c r="AO12" s="486"/>
      <c r="AP12" s="486"/>
      <c r="AQ12" s="486"/>
      <c r="AR12" s="486"/>
      <c r="AS12" s="486"/>
      <c r="AT12" s="486"/>
      <c r="AU12" s="486"/>
      <c r="AV12" s="486"/>
      <c r="AW12" s="486"/>
      <c r="AX12" s="486"/>
      <c r="AY12" s="486"/>
      <c r="AZ12" s="487"/>
      <c r="BA12" s="488"/>
      <c r="BB12" s="484"/>
      <c r="BC12" s="488"/>
      <c r="BD12" s="483"/>
      <c r="BE12" s="485"/>
      <c r="BF12" s="486" t="s">
        <v>31</v>
      </c>
      <c r="BG12" s="486"/>
      <c r="BH12" s="486"/>
      <c r="BI12" s="486"/>
      <c r="BJ12" s="486"/>
      <c r="BK12" s="486"/>
      <c r="BL12" s="486"/>
      <c r="BM12" s="486"/>
      <c r="BN12" s="486"/>
      <c r="BO12" s="486"/>
      <c r="BP12" s="489"/>
      <c r="BQ12" s="490">
        <v>2</v>
      </c>
      <c r="BR12" s="491"/>
      <c r="BS12" s="492"/>
      <c r="BT12" s="491"/>
      <c r="BU12" s="493"/>
      <c r="BV12" s="485"/>
      <c r="BW12" s="489"/>
      <c r="BX12" s="489"/>
      <c r="BY12" s="489"/>
      <c r="BZ12" s="489"/>
      <c r="CA12" s="489"/>
      <c r="CB12" s="489"/>
      <c r="CC12" s="489"/>
      <c r="CD12" s="489"/>
      <c r="CE12" s="489"/>
      <c r="CF12" s="489"/>
      <c r="CG12" s="489"/>
      <c r="CH12" s="494"/>
      <c r="CI12" s="491"/>
      <c r="CJ12" s="492"/>
      <c r="CK12" s="491"/>
      <c r="CL12" s="493"/>
      <c r="CM12" s="485"/>
      <c r="CN12" s="489" t="s">
        <v>31</v>
      </c>
      <c r="CO12" s="489"/>
      <c r="CP12" s="489"/>
      <c r="CQ12" s="489"/>
      <c r="CR12" s="489"/>
      <c r="CS12" s="489"/>
      <c r="CT12" s="489"/>
      <c r="CU12" s="489"/>
      <c r="CV12" s="489"/>
      <c r="CW12" s="489"/>
      <c r="CX12" s="489"/>
      <c r="CY12" s="490">
        <v>3</v>
      </c>
      <c r="CZ12" s="491"/>
      <c r="DA12" s="492"/>
      <c r="DB12" s="491"/>
      <c r="DC12" s="493"/>
      <c r="DD12" s="485"/>
      <c r="DE12" s="489"/>
      <c r="DF12" s="489"/>
      <c r="DG12" s="489"/>
      <c r="DH12" s="489"/>
      <c r="DI12" s="489"/>
      <c r="DJ12" s="489"/>
      <c r="DK12" s="489"/>
      <c r="DL12" s="489"/>
      <c r="DM12" s="489"/>
      <c r="DN12" s="489"/>
      <c r="DO12" s="489"/>
      <c r="DP12" s="494"/>
      <c r="DQ12" s="488"/>
      <c r="DR12" s="484"/>
      <c r="DS12" s="488"/>
      <c r="DT12" s="483"/>
      <c r="DU12" s="485"/>
      <c r="DV12" s="486" t="s">
        <v>31</v>
      </c>
      <c r="DW12" s="486"/>
      <c r="DX12" s="486"/>
      <c r="DY12" s="486"/>
      <c r="DZ12" s="486"/>
      <c r="EA12" s="486"/>
      <c r="EB12" s="486"/>
      <c r="EC12" s="486"/>
      <c r="ED12" s="486"/>
      <c r="EE12" s="486"/>
      <c r="EF12" s="486"/>
      <c r="EG12" s="495">
        <v>4</v>
      </c>
      <c r="EH12" s="488"/>
      <c r="EI12" s="484"/>
      <c r="EJ12" s="488"/>
      <c r="EK12" s="483"/>
      <c r="EL12" s="485"/>
      <c r="EM12" s="486"/>
      <c r="EN12" s="486"/>
      <c r="EO12" s="486"/>
      <c r="EP12" s="486"/>
      <c r="EQ12" s="486"/>
      <c r="ER12" s="486"/>
      <c r="ES12" s="486"/>
      <c r="ET12" s="486"/>
      <c r="EU12" s="486"/>
      <c r="EV12" s="486"/>
      <c r="EW12" s="486"/>
      <c r="EX12" s="495"/>
      <c r="EY12" s="488"/>
      <c r="EZ12" s="484"/>
      <c r="FA12" s="488"/>
      <c r="FB12" s="483"/>
      <c r="FC12" s="485"/>
      <c r="FD12" s="486" t="s">
        <v>31</v>
      </c>
      <c r="FE12" s="486"/>
      <c r="FF12" s="486"/>
      <c r="FG12" s="486"/>
      <c r="FH12" s="486"/>
      <c r="FI12" s="486"/>
      <c r="FJ12" s="486"/>
      <c r="FK12" s="486"/>
      <c r="FL12" s="486"/>
      <c r="FM12" s="486"/>
      <c r="FN12" s="486"/>
      <c r="FO12" s="495">
        <v>5</v>
      </c>
      <c r="FP12" s="488"/>
      <c r="FQ12" s="484"/>
      <c r="FR12" s="488"/>
      <c r="FS12" s="483"/>
      <c r="FT12" s="485"/>
      <c r="FU12" s="486"/>
      <c r="FV12" s="486"/>
      <c r="FW12" s="486"/>
      <c r="FX12" s="486"/>
      <c r="FY12" s="486"/>
      <c r="FZ12" s="486"/>
      <c r="GA12" s="486"/>
      <c r="GB12" s="486"/>
      <c r="GC12" s="486"/>
      <c r="GD12" s="486"/>
      <c r="GE12" s="486"/>
      <c r="GF12" s="495"/>
      <c r="GG12" s="488"/>
      <c r="GH12" s="484"/>
      <c r="GI12" s="488"/>
      <c r="GJ12" s="483"/>
      <c r="GK12" s="485"/>
      <c r="GL12" s="486" t="s">
        <v>31</v>
      </c>
      <c r="GM12" s="486"/>
      <c r="GN12" s="486"/>
      <c r="GO12" s="486"/>
      <c r="GP12" s="486"/>
      <c r="GQ12" s="486"/>
      <c r="GR12" s="486"/>
      <c r="GS12" s="486"/>
      <c r="GT12" s="486"/>
      <c r="GU12" s="486"/>
      <c r="GV12" s="486"/>
      <c r="GW12" s="495">
        <v>6</v>
      </c>
      <c r="GX12" s="488"/>
      <c r="GY12" s="484"/>
      <c r="GZ12" s="488"/>
      <c r="HA12" s="483"/>
      <c r="HB12" s="485"/>
      <c r="HC12" s="486"/>
      <c r="HD12" s="486"/>
      <c r="HE12" s="486"/>
      <c r="HF12" s="486"/>
      <c r="HG12" s="486"/>
      <c r="HH12" s="486"/>
      <c r="HI12" s="486"/>
      <c r="HJ12" s="486"/>
      <c r="HK12" s="486"/>
      <c r="HL12" s="486"/>
      <c r="HM12" s="486"/>
      <c r="HN12" s="495"/>
      <c r="HO12" s="488"/>
      <c r="HP12" s="484"/>
      <c r="HQ12" s="488"/>
      <c r="HR12" s="483"/>
      <c r="HS12" s="485"/>
      <c r="HT12" s="486"/>
      <c r="HU12" s="486"/>
      <c r="HV12" s="486"/>
      <c r="HW12" s="486"/>
      <c r="HX12" s="486"/>
      <c r="HY12" s="486"/>
      <c r="HZ12" s="486"/>
      <c r="IA12" s="486"/>
      <c r="IB12" s="486"/>
      <c r="IC12" s="486"/>
      <c r="ID12" s="486"/>
      <c r="IE12" s="496"/>
    </row>
    <row r="13" spans="1:239" s="452" customFormat="1" ht="26.1" customHeight="1" thickBot="1" x14ac:dyDescent="0.35">
      <c r="A13" s="497" t="s">
        <v>188</v>
      </c>
      <c r="B13" s="498"/>
      <c r="C13" s="499" t="s">
        <v>6</v>
      </c>
      <c r="D13" s="500"/>
      <c r="E13" s="501"/>
      <c r="F13" s="501"/>
      <c r="G13" s="684" t="s">
        <v>86</v>
      </c>
      <c r="H13" s="502"/>
      <c r="I13" s="503"/>
      <c r="J13" s="503"/>
      <c r="K13" s="684"/>
      <c r="L13" s="684" t="s">
        <v>87</v>
      </c>
      <c r="M13" s="504"/>
      <c r="N13" s="504"/>
      <c r="O13" s="688" t="s">
        <v>7</v>
      </c>
      <c r="P13" s="688" t="s">
        <v>8</v>
      </c>
      <c r="Q13" s="505"/>
      <c r="R13" s="506"/>
      <c r="T13" s="693" t="s">
        <v>14</v>
      </c>
      <c r="U13" s="504"/>
      <c r="V13" s="684" t="s">
        <v>42</v>
      </c>
      <c r="W13" s="684" t="s">
        <v>43</v>
      </c>
      <c r="X13" s="507"/>
      <c r="Y13" s="479" t="s">
        <v>90</v>
      </c>
      <c r="Z13" s="695"/>
      <c r="AA13" s="480" t="s">
        <v>4</v>
      </c>
      <c r="AB13" s="686" t="s">
        <v>9</v>
      </c>
      <c r="AC13" s="696" t="s">
        <v>190</v>
      </c>
      <c r="AD13" s="696" t="s">
        <v>194</v>
      </c>
      <c r="AE13" s="698" t="s">
        <v>195</v>
      </c>
      <c r="AF13" s="508"/>
      <c r="AG13" s="509"/>
      <c r="AH13" s="510"/>
      <c r="AI13" s="511" t="s">
        <v>29</v>
      </c>
      <c r="AJ13" s="512"/>
      <c r="AK13" s="512"/>
      <c r="AL13" s="512"/>
      <c r="AM13" s="512"/>
      <c r="AN13" s="513"/>
      <c r="AO13" s="514"/>
      <c r="AP13" s="514"/>
      <c r="AQ13" s="514"/>
      <c r="AR13" s="514"/>
      <c r="AS13" s="514"/>
      <c r="AT13" s="514"/>
      <c r="AU13" s="514"/>
      <c r="AV13" s="514"/>
      <c r="AW13" s="514"/>
      <c r="AX13" s="514"/>
      <c r="AY13" s="514"/>
      <c r="AZ13" s="515"/>
      <c r="BA13" s="512"/>
      <c r="BB13" s="512"/>
      <c r="BC13" s="512"/>
      <c r="BD13" s="512"/>
      <c r="BE13" s="513"/>
      <c r="BF13" s="514" t="s">
        <v>32</v>
      </c>
      <c r="BG13" s="514"/>
      <c r="BH13" s="514"/>
      <c r="BI13" s="514"/>
      <c r="BJ13" s="514"/>
      <c r="BK13" s="514"/>
      <c r="BL13" s="514"/>
      <c r="BM13" s="514"/>
      <c r="BN13" s="514"/>
      <c r="BO13" s="514"/>
      <c r="BP13" s="514"/>
      <c r="BQ13" s="516" t="s">
        <v>29</v>
      </c>
      <c r="BR13" s="517"/>
      <c r="BS13" s="517"/>
      <c r="BT13" s="517"/>
      <c r="BU13" s="517"/>
      <c r="BV13" s="513"/>
      <c r="BW13" s="514"/>
      <c r="BX13" s="514"/>
      <c r="BY13" s="514"/>
      <c r="BZ13" s="514"/>
      <c r="CA13" s="514"/>
      <c r="CB13" s="514"/>
      <c r="CC13" s="514"/>
      <c r="CD13" s="514"/>
      <c r="CE13" s="514"/>
      <c r="CF13" s="514"/>
      <c r="CG13" s="514"/>
      <c r="CH13" s="518"/>
      <c r="CI13" s="517"/>
      <c r="CJ13" s="517"/>
      <c r="CK13" s="517"/>
      <c r="CL13" s="517"/>
      <c r="CM13" s="513"/>
      <c r="CN13" s="514" t="s">
        <v>32</v>
      </c>
      <c r="CO13" s="514"/>
      <c r="CP13" s="514"/>
      <c r="CQ13" s="514"/>
      <c r="CR13" s="514"/>
      <c r="CS13" s="514"/>
      <c r="CT13" s="514"/>
      <c r="CU13" s="514"/>
      <c r="CV13" s="514"/>
      <c r="CW13" s="514"/>
      <c r="CX13" s="514"/>
      <c r="CY13" s="516" t="s">
        <v>29</v>
      </c>
      <c r="CZ13" s="517"/>
      <c r="DA13" s="517"/>
      <c r="DB13" s="517"/>
      <c r="DC13" s="517"/>
      <c r="DD13" s="513"/>
      <c r="DE13" s="514"/>
      <c r="DF13" s="514"/>
      <c r="DG13" s="514"/>
      <c r="DH13" s="514"/>
      <c r="DI13" s="514"/>
      <c r="DJ13" s="514"/>
      <c r="DK13" s="514"/>
      <c r="DL13" s="514"/>
      <c r="DM13" s="514"/>
      <c r="DN13" s="514"/>
      <c r="DO13" s="514"/>
      <c r="DP13" s="518"/>
      <c r="DQ13" s="512"/>
      <c r="DR13" s="512"/>
      <c r="DS13" s="512"/>
      <c r="DT13" s="512"/>
      <c r="DU13" s="513"/>
      <c r="DV13" s="514" t="s">
        <v>32</v>
      </c>
      <c r="DW13" s="514"/>
      <c r="DX13" s="514"/>
      <c r="DY13" s="514"/>
      <c r="DZ13" s="514"/>
      <c r="EA13" s="514"/>
      <c r="EB13" s="514"/>
      <c r="EC13" s="514"/>
      <c r="ED13" s="514"/>
      <c r="EE13" s="514"/>
      <c r="EF13" s="514"/>
      <c r="EG13" s="519" t="s">
        <v>29</v>
      </c>
      <c r="EH13" s="512"/>
      <c r="EI13" s="512"/>
      <c r="EJ13" s="512"/>
      <c r="EK13" s="512"/>
      <c r="EL13" s="513"/>
      <c r="EM13" s="514"/>
      <c r="EN13" s="514"/>
      <c r="EO13" s="514"/>
      <c r="EP13" s="514"/>
      <c r="EQ13" s="514"/>
      <c r="ER13" s="514"/>
      <c r="ES13" s="514"/>
      <c r="ET13" s="514"/>
      <c r="EU13" s="514"/>
      <c r="EV13" s="514"/>
      <c r="EW13" s="514"/>
      <c r="EX13" s="519"/>
      <c r="EY13" s="512"/>
      <c r="EZ13" s="512"/>
      <c r="FA13" s="512"/>
      <c r="FB13" s="512"/>
      <c r="FC13" s="513"/>
      <c r="FD13" s="514" t="s">
        <v>32</v>
      </c>
      <c r="FE13" s="514"/>
      <c r="FF13" s="514"/>
      <c r="FG13" s="514"/>
      <c r="FH13" s="514"/>
      <c r="FI13" s="514"/>
      <c r="FJ13" s="514"/>
      <c r="FK13" s="514"/>
      <c r="FL13" s="514"/>
      <c r="FM13" s="514"/>
      <c r="FN13" s="514"/>
      <c r="FO13" s="519" t="s">
        <v>29</v>
      </c>
      <c r="FP13" s="512"/>
      <c r="FQ13" s="512"/>
      <c r="FR13" s="512"/>
      <c r="FS13" s="512"/>
      <c r="FT13" s="513"/>
      <c r="FU13" s="514"/>
      <c r="FV13" s="514"/>
      <c r="FW13" s="514"/>
      <c r="FX13" s="514"/>
      <c r="FY13" s="514"/>
      <c r="FZ13" s="514"/>
      <c r="GA13" s="514"/>
      <c r="GB13" s="514"/>
      <c r="GC13" s="514"/>
      <c r="GD13" s="514"/>
      <c r="GE13" s="514"/>
      <c r="GF13" s="519"/>
      <c r="GG13" s="512"/>
      <c r="GH13" s="512"/>
      <c r="GI13" s="512"/>
      <c r="GJ13" s="512"/>
      <c r="GK13" s="513"/>
      <c r="GL13" s="514" t="s">
        <v>32</v>
      </c>
      <c r="GM13" s="514"/>
      <c r="GN13" s="514"/>
      <c r="GO13" s="514"/>
      <c r="GP13" s="514"/>
      <c r="GQ13" s="514"/>
      <c r="GR13" s="514"/>
      <c r="GS13" s="514"/>
      <c r="GT13" s="514"/>
      <c r="GU13" s="514"/>
      <c r="GV13" s="514"/>
      <c r="GW13" s="519" t="s">
        <v>29</v>
      </c>
      <c r="GX13" s="512"/>
      <c r="GY13" s="512"/>
      <c r="GZ13" s="512"/>
      <c r="HA13" s="512"/>
      <c r="HB13" s="513"/>
      <c r="HC13" s="514"/>
      <c r="HD13" s="514"/>
      <c r="HE13" s="514"/>
      <c r="HF13" s="514"/>
      <c r="HG13" s="514"/>
      <c r="HH13" s="514"/>
      <c r="HI13" s="514"/>
      <c r="HJ13" s="514"/>
      <c r="HK13" s="514"/>
      <c r="HL13" s="514"/>
      <c r="HM13" s="514"/>
      <c r="HN13" s="519"/>
      <c r="HO13" s="512"/>
      <c r="HP13" s="512"/>
      <c r="HQ13" s="512"/>
      <c r="HR13" s="512"/>
      <c r="HS13" s="513"/>
      <c r="HT13" s="514"/>
      <c r="HU13" s="514"/>
      <c r="HV13" s="514"/>
      <c r="HW13" s="514"/>
      <c r="HX13" s="514"/>
      <c r="HY13" s="514"/>
      <c r="HZ13" s="514"/>
      <c r="IA13" s="514"/>
      <c r="IB13" s="514"/>
      <c r="IC13" s="514"/>
      <c r="ID13" s="514"/>
      <c r="IE13" s="520"/>
    </row>
    <row r="14" spans="1:239" s="98" customFormat="1" ht="26.1" customHeight="1" x14ac:dyDescent="0.3">
      <c r="A14" s="521" t="s">
        <v>69</v>
      </c>
      <c r="B14" s="498" t="s">
        <v>5</v>
      </c>
      <c r="C14" s="499" t="s">
        <v>85</v>
      </c>
      <c r="D14" s="522" t="s">
        <v>26</v>
      </c>
      <c r="E14" s="460"/>
      <c r="F14" s="460"/>
      <c r="G14" s="692"/>
      <c r="H14" s="523"/>
      <c r="I14" s="524"/>
      <c r="J14" s="524"/>
      <c r="K14" s="692"/>
      <c r="L14" s="692"/>
      <c r="M14" s="524"/>
      <c r="N14" s="525"/>
      <c r="O14" s="689"/>
      <c r="P14" s="689"/>
      <c r="Q14" s="526"/>
      <c r="R14" s="527"/>
      <c r="T14" s="685"/>
      <c r="U14" s="528"/>
      <c r="V14" s="685"/>
      <c r="W14" s="685"/>
      <c r="X14" s="529"/>
      <c r="Y14" s="479" t="s">
        <v>191</v>
      </c>
      <c r="Z14" s="695"/>
      <c r="AA14" s="480" t="s">
        <v>30</v>
      </c>
      <c r="AB14" s="687"/>
      <c r="AC14" s="697"/>
      <c r="AD14" s="697"/>
      <c r="AE14" s="699"/>
      <c r="AF14" s="530"/>
      <c r="AG14" s="531"/>
      <c r="AH14" s="532"/>
      <c r="AI14" s="533" t="s">
        <v>2</v>
      </c>
      <c r="AJ14" s="667" t="s">
        <v>10</v>
      </c>
      <c r="AK14" s="669" t="s">
        <v>19</v>
      </c>
      <c r="AL14" s="671" t="s">
        <v>23</v>
      </c>
      <c r="AM14" s="665" t="s">
        <v>34</v>
      </c>
      <c r="AN14" s="534" t="s">
        <v>28</v>
      </c>
      <c r="AO14" s="535"/>
      <c r="AP14" s="535"/>
      <c r="AQ14" s="535"/>
      <c r="AR14" s="536"/>
      <c r="AS14" s="537"/>
      <c r="AT14" s="537"/>
      <c r="AU14" s="537"/>
      <c r="AV14" s="538"/>
      <c r="AW14" s="641" t="s">
        <v>21</v>
      </c>
      <c r="AX14" s="642"/>
      <c r="AY14" s="647" t="s">
        <v>22</v>
      </c>
      <c r="AZ14" s="533" t="s">
        <v>2</v>
      </c>
      <c r="BA14" s="667" t="s">
        <v>10</v>
      </c>
      <c r="BB14" s="669" t="s">
        <v>19</v>
      </c>
      <c r="BC14" s="671" t="s">
        <v>23</v>
      </c>
      <c r="BD14" s="665" t="s">
        <v>34</v>
      </c>
      <c r="BE14" s="534" t="s">
        <v>28</v>
      </c>
      <c r="BF14" s="535"/>
      <c r="BG14" s="535"/>
      <c r="BH14" s="535"/>
      <c r="BI14" s="536"/>
      <c r="BJ14" s="537"/>
      <c r="BK14" s="537"/>
      <c r="BL14" s="537"/>
      <c r="BM14" s="538"/>
      <c r="BN14" s="641" t="s">
        <v>21</v>
      </c>
      <c r="BO14" s="642"/>
      <c r="BP14" s="647" t="s">
        <v>22</v>
      </c>
      <c r="BQ14" s="533" t="s">
        <v>2</v>
      </c>
      <c r="BR14" s="667" t="s">
        <v>10</v>
      </c>
      <c r="BS14" s="669" t="s">
        <v>19</v>
      </c>
      <c r="BT14" s="671" t="s">
        <v>23</v>
      </c>
      <c r="BU14" s="665" t="s">
        <v>34</v>
      </c>
      <c r="BV14" s="534" t="s">
        <v>28</v>
      </c>
      <c r="BW14" s="535"/>
      <c r="BX14" s="535"/>
      <c r="BY14" s="535"/>
      <c r="BZ14" s="536"/>
      <c r="CA14" s="537"/>
      <c r="CB14" s="537"/>
      <c r="CC14" s="537"/>
      <c r="CD14" s="538"/>
      <c r="CE14" s="641" t="s">
        <v>21</v>
      </c>
      <c r="CF14" s="642"/>
      <c r="CG14" s="647" t="s">
        <v>22</v>
      </c>
      <c r="CH14" s="533" t="s">
        <v>2</v>
      </c>
      <c r="CI14" s="667" t="s">
        <v>10</v>
      </c>
      <c r="CJ14" s="669" t="s">
        <v>19</v>
      </c>
      <c r="CK14" s="671" t="s">
        <v>23</v>
      </c>
      <c r="CL14" s="665" t="s">
        <v>34</v>
      </c>
      <c r="CM14" s="534" t="s">
        <v>28</v>
      </c>
      <c r="CN14" s="535"/>
      <c r="CO14" s="535"/>
      <c r="CP14" s="535"/>
      <c r="CQ14" s="536"/>
      <c r="CR14" s="537"/>
      <c r="CS14" s="537"/>
      <c r="CT14" s="537"/>
      <c r="CU14" s="538"/>
      <c r="CV14" s="641" t="s">
        <v>21</v>
      </c>
      <c r="CW14" s="642"/>
      <c r="CX14" s="647" t="s">
        <v>22</v>
      </c>
      <c r="CY14" s="533" t="s">
        <v>2</v>
      </c>
      <c r="CZ14" s="667" t="s">
        <v>10</v>
      </c>
      <c r="DA14" s="669" t="s">
        <v>19</v>
      </c>
      <c r="DB14" s="671" t="s">
        <v>23</v>
      </c>
      <c r="DC14" s="665" t="s">
        <v>34</v>
      </c>
      <c r="DD14" s="534" t="s">
        <v>28</v>
      </c>
      <c r="DE14" s="535"/>
      <c r="DF14" s="535"/>
      <c r="DG14" s="535"/>
      <c r="DH14" s="536"/>
      <c r="DI14" s="537"/>
      <c r="DJ14" s="537"/>
      <c r="DK14" s="537"/>
      <c r="DL14" s="538"/>
      <c r="DM14" s="641" t="s">
        <v>21</v>
      </c>
      <c r="DN14" s="642"/>
      <c r="DO14" s="647" t="s">
        <v>22</v>
      </c>
      <c r="DP14" s="533" t="s">
        <v>2</v>
      </c>
      <c r="DQ14" s="667" t="s">
        <v>10</v>
      </c>
      <c r="DR14" s="669" t="s">
        <v>19</v>
      </c>
      <c r="DS14" s="671" t="s">
        <v>23</v>
      </c>
      <c r="DT14" s="665" t="s">
        <v>34</v>
      </c>
      <c r="DU14" s="534" t="s">
        <v>28</v>
      </c>
      <c r="DV14" s="535"/>
      <c r="DW14" s="535"/>
      <c r="DX14" s="535"/>
      <c r="DY14" s="536"/>
      <c r="DZ14" s="537"/>
      <c r="EA14" s="537"/>
      <c r="EB14" s="537"/>
      <c r="EC14" s="538"/>
      <c r="ED14" s="641" t="s">
        <v>21</v>
      </c>
      <c r="EE14" s="642"/>
      <c r="EF14" s="647" t="s">
        <v>22</v>
      </c>
      <c r="EG14" s="533" t="s">
        <v>2</v>
      </c>
      <c r="EH14" s="667" t="s">
        <v>10</v>
      </c>
      <c r="EI14" s="669" t="s">
        <v>19</v>
      </c>
      <c r="EJ14" s="671" t="s">
        <v>23</v>
      </c>
      <c r="EK14" s="665" t="s">
        <v>34</v>
      </c>
      <c r="EL14" s="534" t="s">
        <v>28</v>
      </c>
      <c r="EM14" s="535"/>
      <c r="EN14" s="535"/>
      <c r="EO14" s="535"/>
      <c r="EP14" s="536"/>
      <c r="EQ14" s="537"/>
      <c r="ER14" s="537"/>
      <c r="ES14" s="537"/>
      <c r="ET14" s="538"/>
      <c r="EU14" s="641" t="s">
        <v>21</v>
      </c>
      <c r="EV14" s="642"/>
      <c r="EW14" s="647" t="s">
        <v>22</v>
      </c>
      <c r="EX14" s="533" t="s">
        <v>2</v>
      </c>
      <c r="EY14" s="667" t="s">
        <v>10</v>
      </c>
      <c r="EZ14" s="669" t="s">
        <v>19</v>
      </c>
      <c r="FA14" s="671" t="s">
        <v>23</v>
      </c>
      <c r="FB14" s="665" t="s">
        <v>34</v>
      </c>
      <c r="FC14" s="534" t="s">
        <v>28</v>
      </c>
      <c r="FD14" s="535"/>
      <c r="FE14" s="535"/>
      <c r="FF14" s="535"/>
      <c r="FG14" s="536"/>
      <c r="FH14" s="537"/>
      <c r="FI14" s="537"/>
      <c r="FJ14" s="537"/>
      <c r="FK14" s="538"/>
      <c r="FL14" s="641" t="s">
        <v>21</v>
      </c>
      <c r="FM14" s="642"/>
      <c r="FN14" s="647" t="s">
        <v>22</v>
      </c>
      <c r="FO14" s="533" t="s">
        <v>2</v>
      </c>
      <c r="FP14" s="667" t="s">
        <v>10</v>
      </c>
      <c r="FQ14" s="669" t="s">
        <v>19</v>
      </c>
      <c r="FR14" s="671" t="s">
        <v>23</v>
      </c>
      <c r="FS14" s="665" t="s">
        <v>34</v>
      </c>
      <c r="FT14" s="534" t="s">
        <v>28</v>
      </c>
      <c r="FU14" s="535"/>
      <c r="FV14" s="535"/>
      <c r="FW14" s="535"/>
      <c r="FX14" s="536"/>
      <c r="FY14" s="537"/>
      <c r="FZ14" s="537"/>
      <c r="GA14" s="537"/>
      <c r="GB14" s="538"/>
      <c r="GC14" s="641" t="s">
        <v>21</v>
      </c>
      <c r="GD14" s="642"/>
      <c r="GE14" s="647" t="s">
        <v>22</v>
      </c>
      <c r="GF14" s="533" t="s">
        <v>2</v>
      </c>
      <c r="GG14" s="667" t="s">
        <v>10</v>
      </c>
      <c r="GH14" s="669" t="s">
        <v>19</v>
      </c>
      <c r="GI14" s="671" t="s">
        <v>23</v>
      </c>
      <c r="GJ14" s="665" t="s">
        <v>34</v>
      </c>
      <c r="GK14" s="534" t="s">
        <v>28</v>
      </c>
      <c r="GL14" s="535"/>
      <c r="GM14" s="535"/>
      <c r="GN14" s="535"/>
      <c r="GO14" s="536"/>
      <c r="GP14" s="537"/>
      <c r="GQ14" s="537"/>
      <c r="GR14" s="537"/>
      <c r="GS14" s="538"/>
      <c r="GT14" s="641" t="s">
        <v>21</v>
      </c>
      <c r="GU14" s="642"/>
      <c r="GV14" s="647" t="s">
        <v>22</v>
      </c>
      <c r="GW14" s="533" t="s">
        <v>2</v>
      </c>
      <c r="GX14" s="667" t="s">
        <v>10</v>
      </c>
      <c r="GY14" s="669" t="s">
        <v>19</v>
      </c>
      <c r="GZ14" s="671" t="s">
        <v>23</v>
      </c>
      <c r="HA14" s="665" t="s">
        <v>34</v>
      </c>
      <c r="HB14" s="534" t="s">
        <v>28</v>
      </c>
      <c r="HC14" s="535"/>
      <c r="HD14" s="535"/>
      <c r="HE14" s="535"/>
      <c r="HF14" s="536"/>
      <c r="HG14" s="537"/>
      <c r="HH14" s="537"/>
      <c r="HI14" s="537"/>
      <c r="HJ14" s="538"/>
      <c r="HK14" s="641" t="s">
        <v>21</v>
      </c>
      <c r="HL14" s="642"/>
      <c r="HM14" s="647" t="s">
        <v>22</v>
      </c>
      <c r="HN14" s="533" t="s">
        <v>2</v>
      </c>
      <c r="HO14" s="667" t="s">
        <v>10</v>
      </c>
      <c r="HP14" s="669" t="s">
        <v>19</v>
      </c>
      <c r="HQ14" s="671" t="s">
        <v>23</v>
      </c>
      <c r="HR14" s="665" t="s">
        <v>34</v>
      </c>
      <c r="HS14" s="534" t="s">
        <v>28</v>
      </c>
      <c r="HT14" s="535"/>
      <c r="HU14" s="535"/>
      <c r="HV14" s="535"/>
      <c r="HW14" s="536"/>
      <c r="HX14" s="537"/>
      <c r="HY14" s="537"/>
      <c r="HZ14" s="537"/>
      <c r="IA14" s="538"/>
      <c r="IB14" s="641" t="s">
        <v>21</v>
      </c>
      <c r="IC14" s="642"/>
      <c r="ID14" s="647" t="s">
        <v>22</v>
      </c>
      <c r="IE14" s="539" t="s">
        <v>26</v>
      </c>
    </row>
    <row r="15" spans="1:239" s="98" customFormat="1" ht="26.1" customHeight="1" x14ac:dyDescent="0.3">
      <c r="A15" s="521" t="s">
        <v>70</v>
      </c>
      <c r="B15" s="540" t="s">
        <v>3</v>
      </c>
      <c r="C15" s="499" t="s">
        <v>44</v>
      </c>
      <c r="D15" s="541"/>
      <c r="E15" s="460"/>
      <c r="F15" s="460"/>
      <c r="G15" s="692"/>
      <c r="H15" s="523"/>
      <c r="I15" s="524"/>
      <c r="J15" s="524"/>
      <c r="K15" s="692"/>
      <c r="L15" s="692"/>
      <c r="M15" s="524"/>
      <c r="N15" s="525"/>
      <c r="O15" s="689"/>
      <c r="P15" s="689"/>
      <c r="Q15" s="526"/>
      <c r="R15" s="527"/>
      <c r="T15" s="685"/>
      <c r="U15" s="528"/>
      <c r="V15" s="685"/>
      <c r="W15" s="685"/>
      <c r="X15" s="529"/>
      <c r="Y15" s="542"/>
      <c r="Z15" s="695"/>
      <c r="AA15" s="539"/>
      <c r="AB15" s="687"/>
      <c r="AC15" s="697"/>
      <c r="AD15" s="697"/>
      <c r="AE15" s="699"/>
      <c r="AF15" s="508" t="s">
        <v>15</v>
      </c>
      <c r="AG15" s="509" t="s">
        <v>16</v>
      </c>
      <c r="AH15" s="543" t="s">
        <v>27</v>
      </c>
      <c r="AI15" s="544">
        <v>1</v>
      </c>
      <c r="AJ15" s="668"/>
      <c r="AK15" s="670"/>
      <c r="AL15" s="672"/>
      <c r="AM15" s="666"/>
      <c r="AN15" s="649" t="s">
        <v>10</v>
      </c>
      <c r="AO15" s="649" t="s">
        <v>25</v>
      </c>
      <c r="AP15" s="649" t="s">
        <v>23</v>
      </c>
      <c r="AQ15" s="653" t="s">
        <v>24</v>
      </c>
      <c r="AR15" s="656" t="s">
        <v>34</v>
      </c>
      <c r="AS15" s="658" t="s">
        <v>7</v>
      </c>
      <c r="AT15" s="664" t="s">
        <v>8</v>
      </c>
      <c r="AU15" s="661" t="s">
        <v>14</v>
      </c>
      <c r="AV15" s="664" t="s">
        <v>20</v>
      </c>
      <c r="AW15" s="643"/>
      <c r="AX15" s="644"/>
      <c r="AY15" s="648"/>
      <c r="AZ15" s="544">
        <v>2</v>
      </c>
      <c r="BA15" s="668"/>
      <c r="BB15" s="670"/>
      <c r="BC15" s="672"/>
      <c r="BD15" s="666"/>
      <c r="BE15" s="649" t="s">
        <v>10</v>
      </c>
      <c r="BF15" s="649" t="s">
        <v>25</v>
      </c>
      <c r="BG15" s="649" t="s">
        <v>23</v>
      </c>
      <c r="BH15" s="653" t="s">
        <v>24</v>
      </c>
      <c r="BI15" s="656" t="s">
        <v>34</v>
      </c>
      <c r="BJ15" s="658" t="s">
        <v>7</v>
      </c>
      <c r="BK15" s="664" t="s">
        <v>8</v>
      </c>
      <c r="BL15" s="661" t="s">
        <v>14</v>
      </c>
      <c r="BM15" s="664" t="s">
        <v>20</v>
      </c>
      <c r="BN15" s="643"/>
      <c r="BO15" s="644"/>
      <c r="BP15" s="648"/>
      <c r="BQ15" s="544">
        <v>3</v>
      </c>
      <c r="BR15" s="668"/>
      <c r="BS15" s="670"/>
      <c r="BT15" s="672"/>
      <c r="BU15" s="666"/>
      <c r="BV15" s="649" t="s">
        <v>10</v>
      </c>
      <c r="BW15" s="649" t="s">
        <v>25</v>
      </c>
      <c r="BX15" s="649" t="s">
        <v>23</v>
      </c>
      <c r="BY15" s="653" t="s">
        <v>24</v>
      </c>
      <c r="BZ15" s="656" t="s">
        <v>34</v>
      </c>
      <c r="CA15" s="658" t="s">
        <v>7</v>
      </c>
      <c r="CB15" s="664" t="s">
        <v>8</v>
      </c>
      <c r="CC15" s="661" t="s">
        <v>14</v>
      </c>
      <c r="CD15" s="664" t="s">
        <v>20</v>
      </c>
      <c r="CE15" s="643"/>
      <c r="CF15" s="644"/>
      <c r="CG15" s="648"/>
      <c r="CH15" s="544">
        <v>4</v>
      </c>
      <c r="CI15" s="668"/>
      <c r="CJ15" s="670"/>
      <c r="CK15" s="672"/>
      <c r="CL15" s="666"/>
      <c r="CM15" s="649" t="s">
        <v>10</v>
      </c>
      <c r="CN15" s="649" t="s">
        <v>25</v>
      </c>
      <c r="CO15" s="649" t="s">
        <v>23</v>
      </c>
      <c r="CP15" s="653" t="s">
        <v>24</v>
      </c>
      <c r="CQ15" s="656" t="s">
        <v>34</v>
      </c>
      <c r="CR15" s="658" t="s">
        <v>7</v>
      </c>
      <c r="CS15" s="664" t="s">
        <v>8</v>
      </c>
      <c r="CT15" s="661" t="s">
        <v>14</v>
      </c>
      <c r="CU15" s="664" t="s">
        <v>20</v>
      </c>
      <c r="CV15" s="643"/>
      <c r="CW15" s="644"/>
      <c r="CX15" s="648"/>
      <c r="CY15" s="544">
        <v>5</v>
      </c>
      <c r="CZ15" s="668"/>
      <c r="DA15" s="670"/>
      <c r="DB15" s="672"/>
      <c r="DC15" s="666"/>
      <c r="DD15" s="649" t="s">
        <v>10</v>
      </c>
      <c r="DE15" s="649" t="s">
        <v>25</v>
      </c>
      <c r="DF15" s="649" t="s">
        <v>23</v>
      </c>
      <c r="DG15" s="653" t="s">
        <v>24</v>
      </c>
      <c r="DH15" s="656" t="s">
        <v>34</v>
      </c>
      <c r="DI15" s="658" t="s">
        <v>7</v>
      </c>
      <c r="DJ15" s="664" t="s">
        <v>8</v>
      </c>
      <c r="DK15" s="661" t="s">
        <v>14</v>
      </c>
      <c r="DL15" s="664" t="s">
        <v>20</v>
      </c>
      <c r="DM15" s="643"/>
      <c r="DN15" s="644"/>
      <c r="DO15" s="648"/>
      <c r="DP15" s="544">
        <v>6</v>
      </c>
      <c r="DQ15" s="668"/>
      <c r="DR15" s="670"/>
      <c r="DS15" s="672"/>
      <c r="DT15" s="666"/>
      <c r="DU15" s="649" t="s">
        <v>10</v>
      </c>
      <c r="DV15" s="649" t="s">
        <v>25</v>
      </c>
      <c r="DW15" s="649" t="s">
        <v>23</v>
      </c>
      <c r="DX15" s="653" t="s">
        <v>24</v>
      </c>
      <c r="DY15" s="656" t="s">
        <v>34</v>
      </c>
      <c r="DZ15" s="658" t="s">
        <v>7</v>
      </c>
      <c r="EA15" s="664" t="s">
        <v>8</v>
      </c>
      <c r="EB15" s="661" t="s">
        <v>14</v>
      </c>
      <c r="EC15" s="664" t="s">
        <v>20</v>
      </c>
      <c r="ED15" s="643"/>
      <c r="EE15" s="644"/>
      <c r="EF15" s="648"/>
      <c r="EG15" s="544">
        <v>7</v>
      </c>
      <c r="EH15" s="668"/>
      <c r="EI15" s="670"/>
      <c r="EJ15" s="672"/>
      <c r="EK15" s="666"/>
      <c r="EL15" s="649" t="s">
        <v>10</v>
      </c>
      <c r="EM15" s="649" t="s">
        <v>25</v>
      </c>
      <c r="EN15" s="649" t="s">
        <v>23</v>
      </c>
      <c r="EO15" s="653" t="s">
        <v>24</v>
      </c>
      <c r="EP15" s="656" t="s">
        <v>34</v>
      </c>
      <c r="EQ15" s="658" t="s">
        <v>7</v>
      </c>
      <c r="ER15" s="664" t="s">
        <v>8</v>
      </c>
      <c r="ES15" s="661" t="s">
        <v>14</v>
      </c>
      <c r="ET15" s="664" t="s">
        <v>20</v>
      </c>
      <c r="EU15" s="643"/>
      <c r="EV15" s="644"/>
      <c r="EW15" s="648"/>
      <c r="EX15" s="544">
        <v>8</v>
      </c>
      <c r="EY15" s="668"/>
      <c r="EZ15" s="670"/>
      <c r="FA15" s="672"/>
      <c r="FB15" s="666"/>
      <c r="FC15" s="649" t="s">
        <v>10</v>
      </c>
      <c r="FD15" s="649" t="s">
        <v>25</v>
      </c>
      <c r="FE15" s="649" t="s">
        <v>23</v>
      </c>
      <c r="FF15" s="653" t="s">
        <v>24</v>
      </c>
      <c r="FG15" s="656" t="s">
        <v>34</v>
      </c>
      <c r="FH15" s="658" t="s">
        <v>7</v>
      </c>
      <c r="FI15" s="664" t="s">
        <v>8</v>
      </c>
      <c r="FJ15" s="661" t="s">
        <v>14</v>
      </c>
      <c r="FK15" s="664" t="s">
        <v>20</v>
      </c>
      <c r="FL15" s="643"/>
      <c r="FM15" s="644"/>
      <c r="FN15" s="648"/>
      <c r="FO15" s="544">
        <v>9</v>
      </c>
      <c r="FP15" s="668"/>
      <c r="FQ15" s="670"/>
      <c r="FR15" s="672"/>
      <c r="FS15" s="666"/>
      <c r="FT15" s="649" t="s">
        <v>10</v>
      </c>
      <c r="FU15" s="649" t="s">
        <v>25</v>
      </c>
      <c r="FV15" s="649" t="s">
        <v>23</v>
      </c>
      <c r="FW15" s="653" t="s">
        <v>24</v>
      </c>
      <c r="FX15" s="656" t="s">
        <v>34</v>
      </c>
      <c r="FY15" s="658" t="s">
        <v>7</v>
      </c>
      <c r="FZ15" s="664" t="s">
        <v>8</v>
      </c>
      <c r="GA15" s="661" t="s">
        <v>14</v>
      </c>
      <c r="GB15" s="664" t="s">
        <v>20</v>
      </c>
      <c r="GC15" s="643"/>
      <c r="GD15" s="644"/>
      <c r="GE15" s="648"/>
      <c r="GF15" s="544">
        <v>10</v>
      </c>
      <c r="GG15" s="668"/>
      <c r="GH15" s="670"/>
      <c r="GI15" s="672"/>
      <c r="GJ15" s="666"/>
      <c r="GK15" s="649" t="s">
        <v>10</v>
      </c>
      <c r="GL15" s="649" t="s">
        <v>25</v>
      </c>
      <c r="GM15" s="649" t="s">
        <v>23</v>
      </c>
      <c r="GN15" s="653" t="s">
        <v>24</v>
      </c>
      <c r="GO15" s="656" t="s">
        <v>34</v>
      </c>
      <c r="GP15" s="658" t="s">
        <v>7</v>
      </c>
      <c r="GQ15" s="664" t="s">
        <v>8</v>
      </c>
      <c r="GR15" s="661" t="s">
        <v>14</v>
      </c>
      <c r="GS15" s="664" t="s">
        <v>20</v>
      </c>
      <c r="GT15" s="643"/>
      <c r="GU15" s="644"/>
      <c r="GV15" s="648"/>
      <c r="GW15" s="544">
        <v>11</v>
      </c>
      <c r="GX15" s="668"/>
      <c r="GY15" s="670"/>
      <c r="GZ15" s="672"/>
      <c r="HA15" s="666"/>
      <c r="HB15" s="649" t="s">
        <v>10</v>
      </c>
      <c r="HC15" s="649" t="s">
        <v>25</v>
      </c>
      <c r="HD15" s="649" t="s">
        <v>23</v>
      </c>
      <c r="HE15" s="653" t="s">
        <v>24</v>
      </c>
      <c r="HF15" s="656" t="s">
        <v>34</v>
      </c>
      <c r="HG15" s="658" t="s">
        <v>7</v>
      </c>
      <c r="HH15" s="664" t="s">
        <v>8</v>
      </c>
      <c r="HI15" s="661" t="s">
        <v>14</v>
      </c>
      <c r="HJ15" s="664" t="s">
        <v>20</v>
      </c>
      <c r="HK15" s="643"/>
      <c r="HL15" s="644"/>
      <c r="HM15" s="648"/>
      <c r="HN15" s="544">
        <v>12</v>
      </c>
      <c r="HO15" s="668"/>
      <c r="HP15" s="670"/>
      <c r="HQ15" s="672"/>
      <c r="HR15" s="666"/>
      <c r="HS15" s="649" t="s">
        <v>10</v>
      </c>
      <c r="HT15" s="649" t="s">
        <v>25</v>
      </c>
      <c r="HU15" s="649" t="s">
        <v>23</v>
      </c>
      <c r="HV15" s="653" t="s">
        <v>24</v>
      </c>
      <c r="HW15" s="656" t="s">
        <v>34</v>
      </c>
      <c r="HX15" s="658" t="s">
        <v>7</v>
      </c>
      <c r="HY15" s="664" t="s">
        <v>8</v>
      </c>
      <c r="HZ15" s="661" t="s">
        <v>14</v>
      </c>
      <c r="IA15" s="664" t="s">
        <v>20</v>
      </c>
      <c r="IB15" s="643"/>
      <c r="IC15" s="644"/>
      <c r="ID15" s="648"/>
      <c r="IE15" s="520"/>
    </row>
    <row r="16" spans="1:239" s="98" customFormat="1" ht="26.1" customHeight="1" x14ac:dyDescent="0.3">
      <c r="A16" s="545" t="s">
        <v>11</v>
      </c>
      <c r="B16" s="540" t="s">
        <v>3</v>
      </c>
      <c r="C16" s="546" t="s">
        <v>12</v>
      </c>
      <c r="D16" s="541"/>
      <c r="E16" s="460"/>
      <c r="F16" s="460"/>
      <c r="G16" s="692"/>
      <c r="H16" s="523"/>
      <c r="I16" s="524"/>
      <c r="J16" s="524"/>
      <c r="K16" s="692"/>
      <c r="L16" s="692"/>
      <c r="M16" s="524"/>
      <c r="N16" s="525"/>
      <c r="O16" s="689"/>
      <c r="P16" s="689"/>
      <c r="Q16" s="526"/>
      <c r="R16" s="527"/>
      <c r="T16" s="685"/>
      <c r="U16" s="50"/>
      <c r="V16" s="685"/>
      <c r="W16" s="685"/>
      <c r="X16" s="529"/>
      <c r="Y16" s="542" t="s">
        <v>40</v>
      </c>
      <c r="Z16" s="695"/>
      <c r="AA16" s="539"/>
      <c r="AB16" s="687"/>
      <c r="AC16" s="697"/>
      <c r="AD16" s="697"/>
      <c r="AE16" s="699"/>
      <c r="AF16" s="547"/>
      <c r="AG16" s="548"/>
      <c r="AH16" s="549"/>
      <c r="AI16" s="550" t="s">
        <v>13</v>
      </c>
      <c r="AJ16" s="668"/>
      <c r="AK16" s="670"/>
      <c r="AL16" s="672"/>
      <c r="AM16" s="666"/>
      <c r="AN16" s="649"/>
      <c r="AO16" s="651"/>
      <c r="AP16" s="651"/>
      <c r="AQ16" s="654"/>
      <c r="AR16" s="657"/>
      <c r="AS16" s="659"/>
      <c r="AT16" s="662"/>
      <c r="AU16" s="662"/>
      <c r="AV16" s="662"/>
      <c r="AW16" s="643"/>
      <c r="AX16" s="644"/>
      <c r="AY16" s="648"/>
      <c r="AZ16" s="550" t="s">
        <v>13</v>
      </c>
      <c r="BA16" s="668"/>
      <c r="BB16" s="670"/>
      <c r="BC16" s="672"/>
      <c r="BD16" s="666"/>
      <c r="BE16" s="649"/>
      <c r="BF16" s="651"/>
      <c r="BG16" s="651"/>
      <c r="BH16" s="654"/>
      <c r="BI16" s="657"/>
      <c r="BJ16" s="659"/>
      <c r="BK16" s="662"/>
      <c r="BL16" s="662"/>
      <c r="BM16" s="662"/>
      <c r="BN16" s="643"/>
      <c r="BO16" s="644"/>
      <c r="BP16" s="648"/>
      <c r="BQ16" s="550" t="s">
        <v>13</v>
      </c>
      <c r="BR16" s="668"/>
      <c r="BS16" s="670"/>
      <c r="BT16" s="672"/>
      <c r="BU16" s="666"/>
      <c r="BV16" s="649"/>
      <c r="BW16" s="651"/>
      <c r="BX16" s="651"/>
      <c r="BY16" s="654"/>
      <c r="BZ16" s="657"/>
      <c r="CA16" s="659"/>
      <c r="CB16" s="662"/>
      <c r="CC16" s="662"/>
      <c r="CD16" s="662"/>
      <c r="CE16" s="643"/>
      <c r="CF16" s="644"/>
      <c r="CG16" s="648"/>
      <c r="CH16" s="550" t="s">
        <v>13</v>
      </c>
      <c r="CI16" s="668"/>
      <c r="CJ16" s="670"/>
      <c r="CK16" s="672"/>
      <c r="CL16" s="666"/>
      <c r="CM16" s="649"/>
      <c r="CN16" s="651"/>
      <c r="CO16" s="651"/>
      <c r="CP16" s="654"/>
      <c r="CQ16" s="657"/>
      <c r="CR16" s="659"/>
      <c r="CS16" s="662"/>
      <c r="CT16" s="662"/>
      <c r="CU16" s="662"/>
      <c r="CV16" s="643"/>
      <c r="CW16" s="644"/>
      <c r="CX16" s="648"/>
      <c r="CY16" s="550" t="s">
        <v>13</v>
      </c>
      <c r="CZ16" s="668"/>
      <c r="DA16" s="670"/>
      <c r="DB16" s="672"/>
      <c r="DC16" s="666"/>
      <c r="DD16" s="649"/>
      <c r="DE16" s="651"/>
      <c r="DF16" s="651"/>
      <c r="DG16" s="654"/>
      <c r="DH16" s="657"/>
      <c r="DI16" s="659"/>
      <c r="DJ16" s="662"/>
      <c r="DK16" s="662"/>
      <c r="DL16" s="662"/>
      <c r="DM16" s="643"/>
      <c r="DN16" s="644"/>
      <c r="DO16" s="648"/>
      <c r="DP16" s="550" t="s">
        <v>13</v>
      </c>
      <c r="DQ16" s="668"/>
      <c r="DR16" s="670"/>
      <c r="DS16" s="672"/>
      <c r="DT16" s="666"/>
      <c r="DU16" s="649"/>
      <c r="DV16" s="651"/>
      <c r="DW16" s="651"/>
      <c r="DX16" s="654"/>
      <c r="DY16" s="657"/>
      <c r="DZ16" s="659"/>
      <c r="EA16" s="662"/>
      <c r="EB16" s="662"/>
      <c r="EC16" s="662"/>
      <c r="ED16" s="643"/>
      <c r="EE16" s="644"/>
      <c r="EF16" s="648"/>
      <c r="EG16" s="550" t="s">
        <v>13</v>
      </c>
      <c r="EH16" s="668"/>
      <c r="EI16" s="670"/>
      <c r="EJ16" s="672"/>
      <c r="EK16" s="666"/>
      <c r="EL16" s="649"/>
      <c r="EM16" s="651"/>
      <c r="EN16" s="651"/>
      <c r="EO16" s="654"/>
      <c r="EP16" s="657"/>
      <c r="EQ16" s="659"/>
      <c r="ER16" s="662"/>
      <c r="ES16" s="662"/>
      <c r="ET16" s="662"/>
      <c r="EU16" s="643"/>
      <c r="EV16" s="644"/>
      <c r="EW16" s="648"/>
      <c r="EX16" s="550" t="s">
        <v>13</v>
      </c>
      <c r="EY16" s="668"/>
      <c r="EZ16" s="670"/>
      <c r="FA16" s="672"/>
      <c r="FB16" s="666"/>
      <c r="FC16" s="649"/>
      <c r="FD16" s="651"/>
      <c r="FE16" s="651"/>
      <c r="FF16" s="654"/>
      <c r="FG16" s="657"/>
      <c r="FH16" s="659"/>
      <c r="FI16" s="662"/>
      <c r="FJ16" s="662"/>
      <c r="FK16" s="662"/>
      <c r="FL16" s="643"/>
      <c r="FM16" s="644"/>
      <c r="FN16" s="648"/>
      <c r="FO16" s="550" t="s">
        <v>13</v>
      </c>
      <c r="FP16" s="668"/>
      <c r="FQ16" s="670"/>
      <c r="FR16" s="672"/>
      <c r="FS16" s="666"/>
      <c r="FT16" s="649"/>
      <c r="FU16" s="651"/>
      <c r="FV16" s="651"/>
      <c r="FW16" s="654"/>
      <c r="FX16" s="657"/>
      <c r="FY16" s="659"/>
      <c r="FZ16" s="662"/>
      <c r="GA16" s="662"/>
      <c r="GB16" s="662"/>
      <c r="GC16" s="643"/>
      <c r="GD16" s="644"/>
      <c r="GE16" s="648"/>
      <c r="GF16" s="550" t="s">
        <v>13</v>
      </c>
      <c r="GG16" s="668"/>
      <c r="GH16" s="670"/>
      <c r="GI16" s="672"/>
      <c r="GJ16" s="666"/>
      <c r="GK16" s="649"/>
      <c r="GL16" s="651"/>
      <c r="GM16" s="651"/>
      <c r="GN16" s="654"/>
      <c r="GO16" s="657"/>
      <c r="GP16" s="659"/>
      <c r="GQ16" s="662"/>
      <c r="GR16" s="662"/>
      <c r="GS16" s="662"/>
      <c r="GT16" s="643"/>
      <c r="GU16" s="644"/>
      <c r="GV16" s="648"/>
      <c r="GW16" s="550" t="s">
        <v>13</v>
      </c>
      <c r="GX16" s="668"/>
      <c r="GY16" s="670"/>
      <c r="GZ16" s="672"/>
      <c r="HA16" s="666"/>
      <c r="HB16" s="649"/>
      <c r="HC16" s="651"/>
      <c r="HD16" s="651"/>
      <c r="HE16" s="654"/>
      <c r="HF16" s="657"/>
      <c r="HG16" s="659"/>
      <c r="HH16" s="662"/>
      <c r="HI16" s="662"/>
      <c r="HJ16" s="662"/>
      <c r="HK16" s="643"/>
      <c r="HL16" s="644"/>
      <c r="HM16" s="648"/>
      <c r="HN16" s="550" t="s">
        <v>13</v>
      </c>
      <c r="HO16" s="668"/>
      <c r="HP16" s="670"/>
      <c r="HQ16" s="672"/>
      <c r="HR16" s="666"/>
      <c r="HS16" s="649"/>
      <c r="HT16" s="651"/>
      <c r="HU16" s="651"/>
      <c r="HV16" s="654"/>
      <c r="HW16" s="657"/>
      <c r="HX16" s="659"/>
      <c r="HY16" s="662"/>
      <c r="HZ16" s="662"/>
      <c r="IA16" s="662"/>
      <c r="IB16" s="643"/>
      <c r="IC16" s="644"/>
      <c r="ID16" s="648"/>
      <c r="IE16" s="520"/>
    </row>
    <row r="17" spans="1:239" s="98" customFormat="1" ht="26.1" customHeight="1" thickBot="1" x14ac:dyDescent="0.35">
      <c r="A17" s="545" t="s">
        <v>11</v>
      </c>
      <c r="B17" s="540" t="s">
        <v>3</v>
      </c>
      <c r="C17" s="551" t="s">
        <v>12</v>
      </c>
      <c r="D17" s="541"/>
      <c r="E17" s="460"/>
      <c r="F17" s="460"/>
      <c r="G17" s="692"/>
      <c r="H17" s="523"/>
      <c r="I17" s="524"/>
      <c r="J17" s="524"/>
      <c r="K17" s="692"/>
      <c r="L17" s="692"/>
      <c r="M17" s="524"/>
      <c r="N17" s="525"/>
      <c r="O17" s="689"/>
      <c r="P17" s="689"/>
      <c r="Q17" s="526"/>
      <c r="R17" s="527"/>
      <c r="T17" s="685"/>
      <c r="U17" s="527"/>
      <c r="V17" s="685"/>
      <c r="W17" s="685"/>
      <c r="X17" s="552"/>
      <c r="Y17" s="553">
        <v>30</v>
      </c>
      <c r="Z17" s="695"/>
      <c r="AA17" s="539"/>
      <c r="AB17" s="687"/>
      <c r="AC17" s="697"/>
      <c r="AD17" s="697"/>
      <c r="AE17" s="699"/>
      <c r="AF17" s="554" t="s">
        <v>3</v>
      </c>
      <c r="AG17" s="104"/>
      <c r="AH17" s="555"/>
      <c r="AI17" s="556">
        <v>16</v>
      </c>
      <c r="AJ17" s="668"/>
      <c r="AK17" s="670"/>
      <c r="AL17" s="672"/>
      <c r="AM17" s="666"/>
      <c r="AN17" s="650"/>
      <c r="AO17" s="652"/>
      <c r="AP17" s="652"/>
      <c r="AQ17" s="655"/>
      <c r="AR17" s="657"/>
      <c r="AS17" s="660"/>
      <c r="AT17" s="663"/>
      <c r="AU17" s="663"/>
      <c r="AV17" s="663"/>
      <c r="AW17" s="645"/>
      <c r="AX17" s="646"/>
      <c r="AY17" s="648"/>
      <c r="AZ17" s="556">
        <v>18</v>
      </c>
      <c r="BA17" s="668"/>
      <c r="BB17" s="670"/>
      <c r="BC17" s="672"/>
      <c r="BD17" s="666"/>
      <c r="BE17" s="650"/>
      <c r="BF17" s="652"/>
      <c r="BG17" s="652"/>
      <c r="BH17" s="655"/>
      <c r="BI17" s="657"/>
      <c r="BJ17" s="660"/>
      <c r="BK17" s="663"/>
      <c r="BL17" s="663"/>
      <c r="BM17" s="663"/>
      <c r="BN17" s="645"/>
      <c r="BO17" s="646"/>
      <c r="BP17" s="648"/>
      <c r="BQ17" s="556">
        <v>16</v>
      </c>
      <c r="BR17" s="668"/>
      <c r="BS17" s="670"/>
      <c r="BT17" s="672"/>
      <c r="BU17" s="666"/>
      <c r="BV17" s="650"/>
      <c r="BW17" s="652"/>
      <c r="BX17" s="652"/>
      <c r="BY17" s="655"/>
      <c r="BZ17" s="657"/>
      <c r="CA17" s="660"/>
      <c r="CB17" s="663"/>
      <c r="CC17" s="663"/>
      <c r="CD17" s="663"/>
      <c r="CE17" s="645"/>
      <c r="CF17" s="646"/>
      <c r="CG17" s="648"/>
      <c r="CH17" s="556">
        <v>18</v>
      </c>
      <c r="CI17" s="668"/>
      <c r="CJ17" s="670"/>
      <c r="CK17" s="672"/>
      <c r="CL17" s="666"/>
      <c r="CM17" s="650"/>
      <c r="CN17" s="652"/>
      <c r="CO17" s="652"/>
      <c r="CP17" s="655"/>
      <c r="CQ17" s="657"/>
      <c r="CR17" s="660"/>
      <c r="CS17" s="663"/>
      <c r="CT17" s="663"/>
      <c r="CU17" s="663"/>
      <c r="CV17" s="645"/>
      <c r="CW17" s="646"/>
      <c r="CX17" s="648"/>
      <c r="CY17" s="556">
        <v>16</v>
      </c>
      <c r="CZ17" s="668"/>
      <c r="DA17" s="670"/>
      <c r="DB17" s="672"/>
      <c r="DC17" s="666"/>
      <c r="DD17" s="650"/>
      <c r="DE17" s="652"/>
      <c r="DF17" s="652"/>
      <c r="DG17" s="655"/>
      <c r="DH17" s="657"/>
      <c r="DI17" s="660"/>
      <c r="DJ17" s="663"/>
      <c r="DK17" s="663"/>
      <c r="DL17" s="663"/>
      <c r="DM17" s="645"/>
      <c r="DN17" s="646"/>
      <c r="DO17" s="648"/>
      <c r="DP17" s="556">
        <v>18</v>
      </c>
      <c r="DQ17" s="668"/>
      <c r="DR17" s="670"/>
      <c r="DS17" s="672"/>
      <c r="DT17" s="666"/>
      <c r="DU17" s="650"/>
      <c r="DV17" s="652"/>
      <c r="DW17" s="652"/>
      <c r="DX17" s="655"/>
      <c r="DY17" s="657"/>
      <c r="DZ17" s="660"/>
      <c r="EA17" s="663"/>
      <c r="EB17" s="663"/>
      <c r="EC17" s="663"/>
      <c r="ED17" s="645"/>
      <c r="EE17" s="646"/>
      <c r="EF17" s="648"/>
      <c r="EG17" s="556">
        <v>16</v>
      </c>
      <c r="EH17" s="668"/>
      <c r="EI17" s="670"/>
      <c r="EJ17" s="672"/>
      <c r="EK17" s="666"/>
      <c r="EL17" s="650"/>
      <c r="EM17" s="652"/>
      <c r="EN17" s="652"/>
      <c r="EO17" s="655"/>
      <c r="EP17" s="657"/>
      <c r="EQ17" s="660"/>
      <c r="ER17" s="663"/>
      <c r="ES17" s="663"/>
      <c r="ET17" s="663"/>
      <c r="EU17" s="645"/>
      <c r="EV17" s="646"/>
      <c r="EW17" s="648"/>
      <c r="EX17" s="556">
        <v>16</v>
      </c>
      <c r="EY17" s="668"/>
      <c r="EZ17" s="670"/>
      <c r="FA17" s="672"/>
      <c r="FB17" s="666"/>
      <c r="FC17" s="650"/>
      <c r="FD17" s="652"/>
      <c r="FE17" s="652"/>
      <c r="FF17" s="655"/>
      <c r="FG17" s="657"/>
      <c r="FH17" s="660"/>
      <c r="FI17" s="663"/>
      <c r="FJ17" s="663"/>
      <c r="FK17" s="663"/>
      <c r="FL17" s="645"/>
      <c r="FM17" s="646"/>
      <c r="FN17" s="648"/>
      <c r="FO17" s="556">
        <v>16</v>
      </c>
      <c r="FP17" s="668"/>
      <c r="FQ17" s="670"/>
      <c r="FR17" s="672"/>
      <c r="FS17" s="666"/>
      <c r="FT17" s="650"/>
      <c r="FU17" s="652"/>
      <c r="FV17" s="652"/>
      <c r="FW17" s="655"/>
      <c r="FX17" s="657"/>
      <c r="FY17" s="660"/>
      <c r="FZ17" s="663"/>
      <c r="GA17" s="663"/>
      <c r="GB17" s="663"/>
      <c r="GC17" s="645"/>
      <c r="GD17" s="646"/>
      <c r="GE17" s="648"/>
      <c r="GF17" s="556">
        <v>18</v>
      </c>
      <c r="GG17" s="668"/>
      <c r="GH17" s="670"/>
      <c r="GI17" s="672"/>
      <c r="GJ17" s="666"/>
      <c r="GK17" s="650"/>
      <c r="GL17" s="652"/>
      <c r="GM17" s="652"/>
      <c r="GN17" s="655"/>
      <c r="GO17" s="657"/>
      <c r="GP17" s="660"/>
      <c r="GQ17" s="663"/>
      <c r="GR17" s="663"/>
      <c r="GS17" s="663"/>
      <c r="GT17" s="645"/>
      <c r="GU17" s="646"/>
      <c r="GV17" s="648"/>
      <c r="GW17" s="556">
        <v>16</v>
      </c>
      <c r="GX17" s="668"/>
      <c r="GY17" s="670"/>
      <c r="GZ17" s="672"/>
      <c r="HA17" s="666"/>
      <c r="HB17" s="650"/>
      <c r="HC17" s="652"/>
      <c r="HD17" s="652"/>
      <c r="HE17" s="655"/>
      <c r="HF17" s="657"/>
      <c r="HG17" s="660"/>
      <c r="HH17" s="663"/>
      <c r="HI17" s="663"/>
      <c r="HJ17" s="663"/>
      <c r="HK17" s="645"/>
      <c r="HL17" s="646"/>
      <c r="HM17" s="648"/>
      <c r="HN17" s="556">
        <v>18</v>
      </c>
      <c r="HO17" s="668"/>
      <c r="HP17" s="670"/>
      <c r="HQ17" s="672"/>
      <c r="HR17" s="666"/>
      <c r="HS17" s="650"/>
      <c r="HT17" s="652"/>
      <c r="HU17" s="652"/>
      <c r="HV17" s="655"/>
      <c r="HW17" s="657"/>
      <c r="HX17" s="660"/>
      <c r="HY17" s="663"/>
      <c r="HZ17" s="663"/>
      <c r="IA17" s="663"/>
      <c r="IB17" s="645"/>
      <c r="IC17" s="646"/>
      <c r="ID17" s="648"/>
      <c r="IE17" s="496"/>
    </row>
    <row r="18" spans="1:239" s="98" customFormat="1" ht="22.5" customHeight="1" thickBot="1" x14ac:dyDescent="0.3">
      <c r="A18" s="557"/>
      <c r="B18" s="558"/>
      <c r="C18" s="559"/>
      <c r="D18" s="560"/>
      <c r="E18" s="108"/>
      <c r="F18" s="108"/>
      <c r="G18" s="561"/>
      <c r="H18" s="562"/>
      <c r="I18" s="562"/>
      <c r="J18" s="562"/>
      <c r="K18" s="562"/>
      <c r="L18" s="561"/>
      <c r="M18" s="562"/>
      <c r="N18" s="108"/>
      <c r="O18" s="563"/>
      <c r="P18" s="563"/>
      <c r="Q18" s="564"/>
      <c r="R18" s="564"/>
      <c r="S18" s="563"/>
      <c r="T18" s="565"/>
      <c r="U18" s="564"/>
      <c r="V18" s="563"/>
      <c r="W18" s="563"/>
      <c r="X18" s="565"/>
      <c r="Y18" s="566"/>
      <c r="Z18" s="137"/>
      <c r="AA18" s="567"/>
      <c r="AB18" s="137"/>
      <c r="AC18" s="137"/>
      <c r="AD18" s="137"/>
      <c r="AE18" s="137"/>
      <c r="AF18" s="565"/>
      <c r="AG18" s="565"/>
      <c r="AH18" s="565"/>
      <c r="AI18" s="568" t="s">
        <v>36</v>
      </c>
      <c r="AJ18" s="561"/>
      <c r="AK18" s="137"/>
      <c r="AL18" s="137"/>
      <c r="AM18" s="137"/>
      <c r="AN18" s="569"/>
      <c r="AO18" s="567"/>
      <c r="AP18" s="567"/>
      <c r="AQ18" s="567"/>
      <c r="AR18" s="137"/>
      <c r="AS18" s="563"/>
      <c r="AT18" s="563"/>
      <c r="AU18" s="563"/>
      <c r="AV18" s="563"/>
      <c r="AW18" s="570"/>
      <c r="AX18" s="563"/>
      <c r="AY18" s="570"/>
      <c r="AZ18" s="568" t="s">
        <v>37</v>
      </c>
      <c r="BA18" s="561"/>
      <c r="BB18" s="137"/>
      <c r="BC18" s="137"/>
      <c r="BD18" s="137"/>
      <c r="BE18" s="569"/>
      <c r="BF18" s="567"/>
      <c r="BG18" s="567"/>
      <c r="BH18" s="567"/>
      <c r="BI18" s="137"/>
      <c r="BJ18" s="563"/>
      <c r="BK18" s="563"/>
      <c r="BL18" s="563"/>
      <c r="BM18" s="563"/>
      <c r="BN18" s="570"/>
      <c r="BO18" s="563"/>
      <c r="BP18" s="570"/>
      <c r="BQ18" s="568" t="s">
        <v>36</v>
      </c>
      <c r="BR18" s="561"/>
      <c r="BS18" s="137"/>
      <c r="BT18" s="137"/>
      <c r="BU18" s="137"/>
      <c r="BV18" s="569"/>
      <c r="BW18" s="567"/>
      <c r="BX18" s="567"/>
      <c r="BY18" s="567"/>
      <c r="BZ18" s="137"/>
      <c r="CA18" s="563"/>
      <c r="CB18" s="563"/>
      <c r="CC18" s="563"/>
      <c r="CD18" s="563"/>
      <c r="CE18" s="570"/>
      <c r="CF18" s="563"/>
      <c r="CG18" s="570"/>
      <c r="CH18" s="568" t="s">
        <v>37</v>
      </c>
      <c r="CI18" s="561"/>
      <c r="CJ18" s="137"/>
      <c r="CK18" s="137"/>
      <c r="CL18" s="137"/>
      <c r="CM18" s="569"/>
      <c r="CN18" s="567"/>
      <c r="CO18" s="567"/>
      <c r="CP18" s="567"/>
      <c r="CQ18" s="137"/>
      <c r="CR18" s="563"/>
      <c r="CS18" s="563"/>
      <c r="CT18" s="563"/>
      <c r="CU18" s="563"/>
      <c r="CV18" s="570"/>
      <c r="CW18" s="563"/>
      <c r="CX18" s="570"/>
      <c r="CY18" s="568" t="s">
        <v>36</v>
      </c>
      <c r="CZ18" s="561"/>
      <c r="DA18" s="137"/>
      <c r="DB18" s="137"/>
      <c r="DC18" s="137"/>
      <c r="DD18" s="569"/>
      <c r="DE18" s="567"/>
      <c r="DF18" s="567"/>
      <c r="DG18" s="567"/>
      <c r="DH18" s="137"/>
      <c r="DI18" s="563"/>
      <c r="DJ18" s="563"/>
      <c r="DK18" s="563"/>
      <c r="DL18" s="563"/>
      <c r="DM18" s="570"/>
      <c r="DN18" s="563"/>
      <c r="DO18" s="570"/>
      <c r="DP18" s="568" t="s">
        <v>37</v>
      </c>
      <c r="DQ18" s="561"/>
      <c r="DR18" s="137"/>
      <c r="DS18" s="137"/>
      <c r="DT18" s="137"/>
      <c r="DU18" s="569"/>
      <c r="DV18" s="567"/>
      <c r="DW18" s="567"/>
      <c r="DX18" s="567"/>
      <c r="DY18" s="137"/>
      <c r="DZ18" s="563"/>
      <c r="EA18" s="563"/>
      <c r="EB18" s="563"/>
      <c r="EC18" s="563"/>
      <c r="ED18" s="570"/>
      <c r="EE18" s="563"/>
      <c r="EF18" s="570"/>
      <c r="EG18" s="568" t="s">
        <v>36</v>
      </c>
      <c r="EH18" s="561"/>
      <c r="EI18" s="137"/>
      <c r="EJ18" s="137"/>
      <c r="EK18" s="137"/>
      <c r="EL18" s="569"/>
      <c r="EM18" s="567"/>
      <c r="EN18" s="567"/>
      <c r="EO18" s="567"/>
      <c r="EP18" s="137"/>
      <c r="EQ18" s="563"/>
      <c r="ER18" s="563"/>
      <c r="ES18" s="563"/>
      <c r="ET18" s="563"/>
      <c r="EU18" s="570"/>
      <c r="EV18" s="563"/>
      <c r="EW18" s="570"/>
      <c r="EX18" s="568" t="s">
        <v>37</v>
      </c>
      <c r="EY18" s="561"/>
      <c r="EZ18" s="137"/>
      <c r="FA18" s="137"/>
      <c r="FB18" s="137"/>
      <c r="FC18" s="569"/>
      <c r="FD18" s="567"/>
      <c r="FE18" s="567"/>
      <c r="FF18" s="567"/>
      <c r="FG18" s="137"/>
      <c r="FH18" s="563"/>
      <c r="FI18" s="563"/>
      <c r="FJ18" s="563"/>
      <c r="FK18" s="563"/>
      <c r="FL18" s="570"/>
      <c r="FM18" s="563"/>
      <c r="FN18" s="570"/>
      <c r="FO18" s="568" t="s">
        <v>36</v>
      </c>
      <c r="FP18" s="561"/>
      <c r="FQ18" s="137"/>
      <c r="FR18" s="137"/>
      <c r="FS18" s="137"/>
      <c r="FT18" s="569"/>
      <c r="FU18" s="567"/>
      <c r="FV18" s="567"/>
      <c r="FW18" s="567"/>
      <c r="FX18" s="137"/>
      <c r="FY18" s="563"/>
      <c r="FZ18" s="563"/>
      <c r="GA18" s="563"/>
      <c r="GB18" s="563"/>
      <c r="GC18" s="570"/>
      <c r="GD18" s="563"/>
      <c r="GE18" s="570"/>
      <c r="GF18" s="568" t="s">
        <v>37</v>
      </c>
      <c r="GG18" s="561"/>
      <c r="GH18" s="137"/>
      <c r="GI18" s="137"/>
      <c r="GJ18" s="137"/>
      <c r="GK18" s="569"/>
      <c r="GL18" s="567"/>
      <c r="GM18" s="567"/>
      <c r="GN18" s="567"/>
      <c r="GO18" s="137"/>
      <c r="GP18" s="563"/>
      <c r="GQ18" s="563"/>
      <c r="GR18" s="563"/>
      <c r="GS18" s="563"/>
      <c r="GT18" s="570"/>
      <c r="GU18" s="563"/>
      <c r="GV18" s="570"/>
      <c r="GW18" s="568" t="s">
        <v>36</v>
      </c>
      <c r="GX18" s="561"/>
      <c r="GY18" s="137"/>
      <c r="GZ18" s="137"/>
      <c r="HA18" s="137"/>
      <c r="HB18" s="569"/>
      <c r="HC18" s="567"/>
      <c r="HD18" s="567"/>
      <c r="HE18" s="567"/>
      <c r="HF18" s="137"/>
      <c r="HG18" s="563"/>
      <c r="HH18" s="563"/>
      <c r="HI18" s="563"/>
      <c r="HJ18" s="563"/>
      <c r="HK18" s="570"/>
      <c r="HL18" s="563"/>
      <c r="HM18" s="570"/>
      <c r="HN18" s="568" t="s">
        <v>37</v>
      </c>
      <c r="HO18" s="561"/>
      <c r="HP18" s="137"/>
      <c r="HQ18" s="137"/>
      <c r="HR18" s="137"/>
      <c r="HS18" s="569"/>
      <c r="HT18" s="567"/>
      <c r="HU18" s="567"/>
      <c r="HV18" s="567"/>
      <c r="HW18" s="137"/>
      <c r="HX18" s="563"/>
      <c r="HY18" s="563"/>
      <c r="HZ18" s="563"/>
      <c r="IA18" s="563"/>
      <c r="IB18" s="570"/>
      <c r="IC18" s="563"/>
      <c r="ID18" s="570"/>
      <c r="IE18" s="496"/>
    </row>
    <row r="19" spans="1:239" s="1" customFormat="1" ht="19.899999999999999" customHeight="1" x14ac:dyDescent="0.3">
      <c r="A19" s="231"/>
      <c r="B19" s="129"/>
      <c r="C19" s="85" t="s">
        <v>124</v>
      </c>
      <c r="D19" s="135"/>
      <c r="E19" s="30"/>
      <c r="F19" s="30"/>
      <c r="G19" s="85"/>
      <c r="H19" s="31"/>
      <c r="I19" s="31"/>
      <c r="J19" s="31"/>
      <c r="K19" s="31"/>
      <c r="L19" s="31"/>
      <c r="M19" s="31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117">
        <f>SUBTOTAL(9,Y21:Y59)</f>
        <v>358</v>
      </c>
      <c r="Z19" s="113"/>
      <c r="AA19" s="32"/>
      <c r="AB19" s="32"/>
      <c r="AC19" s="32"/>
      <c r="AD19" s="33"/>
      <c r="AE19" s="32"/>
      <c r="AF19" s="32"/>
      <c r="AG19" s="32"/>
      <c r="AH19" s="32"/>
      <c r="AI19" s="34"/>
      <c r="AJ19" s="35"/>
      <c r="AK19" s="35"/>
      <c r="AL19" s="35"/>
      <c r="AM19" s="35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5"/>
      <c r="BB19" s="35"/>
      <c r="BC19" s="35"/>
      <c r="BD19" s="35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5"/>
      <c r="BS19" s="35"/>
      <c r="BT19" s="35"/>
      <c r="BU19" s="35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5"/>
      <c r="CJ19" s="35"/>
      <c r="CK19" s="35"/>
      <c r="CL19" s="35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5"/>
      <c r="DA19" s="35"/>
      <c r="DB19" s="35"/>
      <c r="DC19" s="35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5"/>
      <c r="DR19" s="35"/>
      <c r="DS19" s="35"/>
      <c r="DT19" s="35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5"/>
      <c r="EI19" s="35"/>
      <c r="EJ19" s="35"/>
      <c r="EK19" s="35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5"/>
      <c r="EZ19" s="35"/>
      <c r="FA19" s="35"/>
      <c r="FB19" s="35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5"/>
      <c r="FQ19" s="35"/>
      <c r="FR19" s="35"/>
      <c r="FS19" s="35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5"/>
      <c r="GH19" s="35"/>
      <c r="GI19" s="35"/>
      <c r="GJ19" s="35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5"/>
      <c r="GY19" s="35"/>
      <c r="GZ19" s="35"/>
      <c r="HA19" s="35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5"/>
      <c r="HP19" s="35"/>
      <c r="HQ19" s="35"/>
      <c r="HR19" s="35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125"/>
    </row>
    <row r="20" spans="1:239" s="1" customFormat="1" ht="19.899999999999999" customHeight="1" x14ac:dyDescent="0.3">
      <c r="A20" s="232"/>
      <c r="B20" s="130"/>
      <c r="C20" s="63" t="s">
        <v>169</v>
      </c>
      <c r="D20" s="136"/>
      <c r="E20" s="18"/>
      <c r="F20" s="18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18"/>
      <c r="Z20" s="114"/>
      <c r="AA20" s="17"/>
      <c r="AB20" s="17"/>
      <c r="AC20" s="70"/>
      <c r="AD20" s="62"/>
      <c r="AE20" s="62"/>
      <c r="AF20" s="62"/>
      <c r="AG20" s="62"/>
      <c r="AH20" s="62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199"/>
      <c r="EL20" s="199"/>
      <c r="EM20" s="199"/>
      <c r="EN20" s="199"/>
      <c r="EO20" s="199"/>
      <c r="EP20" s="199"/>
      <c r="EQ20" s="199"/>
      <c r="ER20" s="199"/>
      <c r="ES20" s="199"/>
      <c r="ET20" s="199"/>
      <c r="EU20" s="199"/>
      <c r="EV20" s="199"/>
      <c r="EW20" s="199"/>
      <c r="EX20" s="199"/>
      <c r="EY20" s="199"/>
      <c r="EZ20" s="199"/>
      <c r="FA20" s="199"/>
      <c r="FB20" s="199"/>
      <c r="FC20" s="199"/>
      <c r="FD20" s="199"/>
      <c r="FE20" s="199"/>
      <c r="FF20" s="199"/>
      <c r="FG20" s="199"/>
      <c r="FH20" s="199"/>
      <c r="FI20" s="199"/>
      <c r="FJ20" s="199"/>
      <c r="FK20" s="199"/>
      <c r="FL20" s="199"/>
      <c r="FM20" s="199"/>
      <c r="FN20" s="199"/>
      <c r="FO20" s="199"/>
      <c r="FP20" s="199"/>
      <c r="FQ20" s="199"/>
      <c r="FR20" s="199"/>
      <c r="FS20" s="199"/>
      <c r="FT20" s="199"/>
      <c r="FU20" s="199"/>
      <c r="FV20" s="199"/>
      <c r="FW20" s="199"/>
      <c r="FX20" s="199"/>
      <c r="FY20" s="199"/>
      <c r="FZ20" s="199"/>
      <c r="GA20" s="199"/>
      <c r="GB20" s="199"/>
      <c r="GC20" s="199"/>
      <c r="GD20" s="199"/>
      <c r="GE20" s="199"/>
      <c r="GF20" s="199"/>
      <c r="GG20" s="199"/>
      <c r="GH20" s="199"/>
      <c r="GI20" s="199"/>
      <c r="GJ20" s="199"/>
      <c r="GK20" s="199"/>
      <c r="GL20" s="199"/>
      <c r="GM20" s="199"/>
      <c r="GN20" s="199"/>
      <c r="GO20" s="199"/>
      <c r="GP20" s="199"/>
      <c r="GQ20" s="199"/>
      <c r="GR20" s="199"/>
      <c r="GS20" s="199"/>
      <c r="GT20" s="199"/>
      <c r="GU20" s="199"/>
      <c r="GV20" s="199"/>
      <c r="GW20" s="199"/>
      <c r="GX20" s="199"/>
      <c r="GY20" s="199"/>
      <c r="GZ20" s="199"/>
      <c r="HA20" s="199"/>
      <c r="HB20" s="199"/>
      <c r="HC20" s="199"/>
      <c r="HD20" s="199"/>
      <c r="HE20" s="199"/>
      <c r="HF20" s="199"/>
      <c r="HG20" s="199"/>
      <c r="HH20" s="199"/>
      <c r="HI20" s="199"/>
      <c r="HJ20" s="199"/>
      <c r="HK20" s="199"/>
      <c r="HL20" s="199"/>
      <c r="HM20" s="199"/>
      <c r="HN20" s="199"/>
      <c r="HO20" s="73"/>
      <c r="HP20" s="73"/>
      <c r="HQ20" s="18"/>
      <c r="HR20" s="18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126"/>
    </row>
    <row r="21" spans="1:239" s="1" customFormat="1" ht="18" customHeight="1" x14ac:dyDescent="0.3">
      <c r="A21" s="233" t="s">
        <v>179</v>
      </c>
      <c r="B21" s="131"/>
      <c r="C21" s="132" t="s">
        <v>133</v>
      </c>
      <c r="D21" s="259" t="s">
        <v>128</v>
      </c>
      <c r="E21" s="11">
        <v>1</v>
      </c>
      <c r="F21" s="11"/>
      <c r="G21" s="11"/>
      <c r="H21" s="12"/>
      <c r="I21" s="11"/>
      <c r="J21" s="11"/>
      <c r="K21" s="11"/>
      <c r="L21" s="11"/>
      <c r="M21" s="11"/>
      <c r="N21" s="11"/>
      <c r="O21" s="13"/>
      <c r="P21" s="13"/>
      <c r="Q21" s="11"/>
      <c r="R21" s="11"/>
      <c r="S21" s="11"/>
      <c r="T21" s="12"/>
      <c r="U21" s="11"/>
      <c r="V21" s="11"/>
      <c r="W21" s="11"/>
      <c r="X21" s="11"/>
      <c r="Y21" s="442">
        <v>4</v>
      </c>
      <c r="Z21" s="115"/>
      <c r="AA21" s="59">
        <f t="shared" ref="AA21:AA25" si="0">Y21*30</f>
        <v>120</v>
      </c>
      <c r="AB21" s="19">
        <f t="shared" ref="AB21:AB25" si="1">SUM(AC21:AE21)</f>
        <v>48</v>
      </c>
      <c r="AC21" s="78">
        <f t="shared" ref="AC21:AE25" si="2">$AI$17*AJ21+BA21*$AZ$17+BR21*$BQ$17+CI21*$CH$17+CZ21*$CY$17+DQ21*$DP$17+EH21*$EG$17+EY21*$EX$17+FP21*$FO$17+GX21*$GW$17+GG21*$GF$17+HO21*$HN$17</f>
        <v>32</v>
      </c>
      <c r="AD21" s="78">
        <f t="shared" si="2"/>
        <v>16</v>
      </c>
      <c r="AE21" s="78">
        <f t="shared" si="2"/>
        <v>0</v>
      </c>
      <c r="AF21" s="79">
        <f t="shared" ref="AF21:AF25" si="3">AA21-AB21</f>
        <v>72</v>
      </c>
      <c r="AG21" s="443">
        <f t="shared" ref="AG21:AG25" si="4">(AF21/AA21)</f>
        <v>0.6</v>
      </c>
      <c r="AH21" s="77">
        <f t="shared" ref="AH21:AH25" si="5">AF21-SUM(AQ21,BH21,BY21,CP21,DG21,DX21,EO21,FF21,FW21,GN21,HE21,HV21)</f>
        <v>72</v>
      </c>
      <c r="AI21" s="148">
        <f>IF(SUM(AJ21:AL21)&lt;&gt;0,SUM(AJ21:AL21),"")</f>
        <v>3</v>
      </c>
      <c r="AJ21" s="138">
        <v>2</v>
      </c>
      <c r="AK21" s="139">
        <v>1</v>
      </c>
      <c r="AL21" s="139"/>
      <c r="AM21" s="139"/>
      <c r="AN21" s="68">
        <f t="shared" ref="AN21:AP25" si="6">IF(AJ21&lt;&gt;0,$AI$17*AJ21,"")</f>
        <v>32</v>
      </c>
      <c r="AO21" s="68">
        <f t="shared" si="6"/>
        <v>16</v>
      </c>
      <c r="AP21" s="68" t="str">
        <f t="shared" si="6"/>
        <v/>
      </c>
      <c r="AQ21" s="92"/>
      <c r="AR21" s="150"/>
      <c r="AS21" s="69"/>
      <c r="AT21" s="69"/>
      <c r="AU21" s="69"/>
      <c r="AV21" s="69"/>
      <c r="AW21" s="69"/>
      <c r="AX21" s="69"/>
      <c r="AY21" s="68"/>
      <c r="AZ21" s="148" t="str">
        <f>IF(SUM(BA21:BD21)&lt;&gt;0,SUM(BA21:BD21),"")</f>
        <v/>
      </c>
      <c r="BA21" s="138"/>
      <c r="BB21" s="139"/>
      <c r="BC21" s="139"/>
      <c r="BD21" s="139"/>
      <c r="BE21" s="68" t="str">
        <f t="shared" ref="BE21:BG25" si="7">IF(BA21&lt;&gt;0,$AZ$17*BA21,"")</f>
        <v/>
      </c>
      <c r="BF21" s="68" t="str">
        <f t="shared" si="7"/>
        <v/>
      </c>
      <c r="BG21" s="68" t="str">
        <f t="shared" si="7"/>
        <v/>
      </c>
      <c r="BH21" s="92"/>
      <c r="BI21" s="150"/>
      <c r="BJ21" s="69"/>
      <c r="BK21" s="69"/>
      <c r="BL21" s="69"/>
      <c r="BM21" s="69"/>
      <c r="BN21" s="69"/>
      <c r="BO21" s="69"/>
      <c r="BP21" s="68"/>
      <c r="BQ21" s="148" t="str">
        <f>IF(SUM(BR21:BU21)&lt;&gt;0,SUM(BR21:BU21),"")</f>
        <v/>
      </c>
      <c r="BR21" s="138"/>
      <c r="BS21" s="139"/>
      <c r="BT21" s="139"/>
      <c r="BU21" s="139"/>
      <c r="BV21" s="68" t="str">
        <f t="shared" ref="BV21:BX25" si="8">IF(BR21&lt;&gt;0,$BQ$17*BR21,"")</f>
        <v/>
      </c>
      <c r="BW21" s="68" t="str">
        <f t="shared" si="8"/>
        <v/>
      </c>
      <c r="BX21" s="68" t="str">
        <f t="shared" si="8"/>
        <v/>
      </c>
      <c r="BY21" s="92"/>
      <c r="BZ21" s="150"/>
      <c r="CA21" s="69"/>
      <c r="CB21" s="69"/>
      <c r="CC21" s="69"/>
      <c r="CD21" s="69"/>
      <c r="CE21" s="69"/>
      <c r="CF21" s="69"/>
      <c r="CG21" s="68"/>
      <c r="CH21" s="148" t="str">
        <f>IF(SUM(CI21:CL21)&lt;&gt;0,SUM(CI21:CL21),"")</f>
        <v/>
      </c>
      <c r="CI21" s="138"/>
      <c r="CJ21" s="139"/>
      <c r="CK21" s="139"/>
      <c r="CL21" s="139"/>
      <c r="CM21" s="68" t="str">
        <f t="shared" ref="CM21:CO25" si="9">IF(CI21&lt;&gt;0,$CH$17*CI21,"")</f>
        <v/>
      </c>
      <c r="CN21" s="68" t="str">
        <f t="shared" si="9"/>
        <v/>
      </c>
      <c r="CO21" s="68" t="str">
        <f t="shared" si="9"/>
        <v/>
      </c>
      <c r="CP21" s="92"/>
      <c r="CQ21" s="150"/>
      <c r="CR21" s="69"/>
      <c r="CS21" s="69"/>
      <c r="CT21" s="69"/>
      <c r="CU21" s="69"/>
      <c r="CV21" s="69"/>
      <c r="CW21" s="69"/>
      <c r="CX21" s="68"/>
      <c r="CY21" s="148" t="str">
        <f>IF(SUM(CZ21:DC21)&lt;&gt;0,SUM(CZ21:DC21),"")</f>
        <v/>
      </c>
      <c r="CZ21" s="138"/>
      <c r="DA21" s="139"/>
      <c r="DB21" s="139"/>
      <c r="DC21" s="139"/>
      <c r="DD21" s="68" t="str">
        <f t="shared" ref="DD21:DD25" si="10">IF(CZ21&lt;&gt;0,$AI$17*CZ21,"")</f>
        <v/>
      </c>
      <c r="DE21" s="68" t="str">
        <f t="shared" ref="DE21:DE25" si="11">IF(DA21&lt;&gt;0,$AI$17*DA21,"")</f>
        <v/>
      </c>
      <c r="DF21" s="68" t="str">
        <f t="shared" ref="DF21:DF25" si="12">IF(DB21&lt;&gt;0,$AI$17*DB21,"")</f>
        <v/>
      </c>
      <c r="DG21" s="92"/>
      <c r="DH21" s="150"/>
      <c r="DI21" s="69"/>
      <c r="DJ21" s="69"/>
      <c r="DK21" s="69"/>
      <c r="DL21" s="69"/>
      <c r="DM21" s="69"/>
      <c r="DN21" s="69"/>
      <c r="DO21" s="68"/>
      <c r="DP21" s="148" t="str">
        <f>IF(SUM(DQ21:DT21)&lt;&gt;0,SUM(DQ21:DT21),"")</f>
        <v/>
      </c>
      <c r="DQ21" s="138"/>
      <c r="DR21" s="139"/>
      <c r="DS21" s="139"/>
      <c r="DT21" s="139"/>
      <c r="DU21" s="68"/>
      <c r="DV21" s="68"/>
      <c r="DW21" s="68"/>
      <c r="DX21" s="92"/>
      <c r="DY21" s="150"/>
      <c r="DZ21" s="69"/>
      <c r="EA21" s="69"/>
      <c r="EB21" s="69"/>
      <c r="EC21" s="69"/>
      <c r="ED21" s="69"/>
      <c r="EE21" s="69"/>
      <c r="EF21" s="68"/>
      <c r="EG21" s="148" t="str">
        <f>IF(SUM(EH21:EK21)&lt;&gt;0,SUM(EH21:EK21),"")</f>
        <v/>
      </c>
      <c r="EH21" s="138"/>
      <c r="EI21" s="139"/>
      <c r="EJ21" s="139"/>
      <c r="EK21" s="139"/>
      <c r="EL21" s="68"/>
      <c r="EM21" s="68"/>
      <c r="EN21" s="68"/>
      <c r="EO21" s="92"/>
      <c r="EP21" s="150"/>
      <c r="EQ21" s="69"/>
      <c r="ER21" s="69"/>
      <c r="ES21" s="69"/>
      <c r="ET21" s="69"/>
      <c r="EU21" s="69"/>
      <c r="EV21" s="69"/>
      <c r="EW21" s="68"/>
      <c r="EX21" s="148" t="str">
        <f>IF(SUM(EY21:FB21)&lt;&gt;0,SUM(EY21:FB21),"")</f>
        <v/>
      </c>
      <c r="EY21" s="138"/>
      <c r="EZ21" s="139"/>
      <c r="FA21" s="139"/>
      <c r="FB21" s="139"/>
      <c r="FC21" s="68" t="str">
        <f t="shared" ref="FC21:FE24" si="13">IF(EY21&lt;&gt;0,$EX$17*EY21,"")</f>
        <v/>
      </c>
      <c r="FD21" s="68" t="str">
        <f t="shared" si="13"/>
        <v/>
      </c>
      <c r="FE21" s="68" t="str">
        <f t="shared" si="13"/>
        <v/>
      </c>
      <c r="FF21" s="92"/>
      <c r="FG21" s="150" t="str">
        <f t="shared" ref="FG21:FG25" si="14">IF(FB21&lt;&gt;0,$EX$17*FB21,"")</f>
        <v/>
      </c>
      <c r="FH21" s="69" t="str">
        <f t="shared" ref="FH21:FH26" si="15">IF(($O21=$EX$15),"КП","")</f>
        <v/>
      </c>
      <c r="FI21" s="69" t="str">
        <f t="shared" ref="FI21:FI26" si="16">IF(($P21=$EX$15),"КР","")</f>
        <v/>
      </c>
      <c r="FJ21" s="69" t="str">
        <f t="shared" ref="FJ21:FJ26" si="17">IF(($Q21=$EX$15),"РГР",IF(($R21=$EX$15),"РГР",IF(($S21=$EX$15),"РГР",IF(($T21=$EX$15),"РГР",""))))</f>
        <v/>
      </c>
      <c r="FK21" s="69" t="str">
        <f t="shared" ref="FK21:FK26" si="18">IF(($U21=$EX$15),"контр",IF(($V21=$EX$15),"контр",IF(($W21=$EX$15),"контр",IF(($X21=$EX$15),"контр",""))))</f>
        <v/>
      </c>
      <c r="FL21" s="69" t="str">
        <f t="shared" ref="FL21:FL26" si="19">IF(($E21=$EX$15),"іспит",IF(($F21=$EX$15),"іспит",IF(($G21=$EX$15),"іспит",IF(($H21=$EX$15),"іспит",""))))</f>
        <v/>
      </c>
      <c r="FM21" s="69" t="str">
        <f t="shared" ref="FM21:FM26" si="20">IF(($I21=$EX$15),"залік",IF(($K21=$EX$15),"залік",IF(($L21=$EX$15),"залік",IF(($M21=$EX$15),"залік",IF(($N21=$EX$15),"залік","")))))</f>
        <v/>
      </c>
      <c r="FN21" s="68" t="str">
        <f t="shared" ref="FN21:FN25" si="21">IF(SUM(EY21:FA21)&lt;&gt;0,SUM(FC21:FF21),"")</f>
        <v/>
      </c>
      <c r="FO21" s="148" t="str">
        <f t="shared" ref="FO21:FO25" si="22">IF(SUM(FP21:FR21)&lt;&gt;0,SUM(FP21:FR21),"")</f>
        <v/>
      </c>
      <c r="FP21" s="138"/>
      <c r="FQ21" s="139"/>
      <c r="FR21" s="139"/>
      <c r="FS21" s="139"/>
      <c r="FT21" s="68" t="str">
        <f t="shared" ref="FT21:FV24" si="23">IF(FP21&lt;&gt;0,$FO$17*FP21,"")</f>
        <v/>
      </c>
      <c r="FU21" s="68" t="str">
        <f t="shared" si="23"/>
        <v/>
      </c>
      <c r="FV21" s="68" t="str">
        <f t="shared" si="23"/>
        <v/>
      </c>
      <c r="FW21" s="92"/>
      <c r="FX21" s="150" t="str">
        <f t="shared" ref="FX21:FX25" si="24">IF(FS21&lt;&gt;0,$FO$17*FS21,"")</f>
        <v/>
      </c>
      <c r="FY21" s="69" t="str">
        <f t="shared" ref="FY21:FY26" si="25">IF(($O21=$FO$15),"КП","")</f>
        <v/>
      </c>
      <c r="FZ21" s="69" t="str">
        <f t="shared" ref="FZ21:FZ26" si="26">IF(($P21=$FO$15),"КР","")</f>
        <v/>
      </c>
      <c r="GA21" s="69" t="str">
        <f t="shared" ref="GA21:GA26" si="27">IF(($Q21=$FO$15),"РГР",IF(($R21=$FO$15),"РГР",IF(($S21=$FO$15),"РГР",IF(($T21=$FO$15),"РГР",""))))</f>
        <v/>
      </c>
      <c r="GB21" s="69" t="str">
        <f t="shared" ref="GB21:GB26" si="28">IF(($U21=$FO$15),"контр",IF(($V21=$FO$15),"контр",IF(($W21=$FO$15),"контр",IF(($X21=$FO$15),"контр",""))))</f>
        <v/>
      </c>
      <c r="GC21" s="69" t="str">
        <f t="shared" ref="GC21:GC26" si="29">IF(($E21=$FO$15),"іспит",IF(($F21=$FO$15),"іспит",IF(($G21=$FO$15),"іспит",IF(($H21=$FO$15),"іспит",""))))</f>
        <v/>
      </c>
      <c r="GD21" s="69" t="str">
        <f t="shared" ref="GD21:GD26" si="30">IF(($I21=$FO$15),"залік",IF(($K21=$FO$15),"залік",IF(($L21=$FO$15),"залік",IF(($M21=$FO$15),"залік",IF(($N21=$FO$15),"залік","")))))</f>
        <v/>
      </c>
      <c r="GE21" s="68" t="str">
        <f t="shared" ref="GE21:GE25" si="31">IF(SUM(FP21:FR21)&lt;&gt;0,SUM(FT21:FW21),"")</f>
        <v/>
      </c>
      <c r="GF21" s="148" t="str">
        <f t="shared" ref="GF21:GF25" si="32">IF(SUM(GG21:GI21)&lt;&gt;0,SUM(GG21:GI21),"")</f>
        <v/>
      </c>
      <c r="GG21" s="138"/>
      <c r="GH21" s="139"/>
      <c r="GI21" s="139"/>
      <c r="GJ21" s="139"/>
      <c r="GK21" s="68" t="str">
        <f t="shared" ref="GK21:GM24" si="33">IF(GG21&lt;&gt;0,$GF$17*GG21,"")</f>
        <v/>
      </c>
      <c r="GL21" s="68" t="str">
        <f t="shared" si="33"/>
        <v/>
      </c>
      <c r="GM21" s="68" t="str">
        <f t="shared" si="33"/>
        <v/>
      </c>
      <c r="GN21" s="92"/>
      <c r="GO21" s="150" t="str">
        <f t="shared" ref="GO21:GO25" si="34">IF(GJ21&lt;&gt;0,$GF$17*GJ21,"")</f>
        <v/>
      </c>
      <c r="GP21" s="69" t="str">
        <f t="shared" ref="GP21:GP26" si="35">IF(($O21=$GF$15),"КП","")</f>
        <v/>
      </c>
      <c r="GQ21" s="69" t="str">
        <f t="shared" ref="GQ21:GQ26" si="36">IF(($P21=$GF$15),"КР","")</f>
        <v/>
      </c>
      <c r="GR21" s="69" t="str">
        <f t="shared" ref="GR21:GR26" si="37">IF(($Q21=$GF$15),"РГР",IF(($R21=$GF$15),"РГР",IF(($S21=$GF$15),"РГР",IF(($T21=$GF$15),"РГР",""))))</f>
        <v/>
      </c>
      <c r="GS21" s="69" t="str">
        <f t="shared" ref="GS21:GS26" si="38">IF(($U21=$GF$15),"контр",IF(($V21=$GF$15),"контр",IF(($W21=$GF$15),"контр",IF(($X21=$GF$15),"контр",""))))</f>
        <v/>
      </c>
      <c r="GT21" s="69" t="str">
        <f t="shared" ref="GT21:GT26" si="39">IF(($E21=$GF$15),"іспит",IF(($F21=$GF$15),"іспит",IF(($G21=$GF$15),"іспит",IF(($H21=$GF$15),"іспит",""))))</f>
        <v/>
      </c>
      <c r="GU21" s="69" t="str">
        <f t="shared" ref="GU21:GU26" si="40">IF(($I21=$GF$15),"залік",IF(($K21=$GF$15),"залік",IF(($L21=$GF$15),"залік",IF(($M21=$GF$15),"залік",IF(($N21=$GF$15),"залік","")))))</f>
        <v/>
      </c>
      <c r="GV21" s="68" t="str">
        <f t="shared" ref="GV21:GV25" si="41">IF(SUM(GG21:GI21)&lt;&gt;0,SUM(GK21:GN21),"")</f>
        <v/>
      </c>
      <c r="GW21" s="148" t="str">
        <f t="shared" ref="GW21:GW25" si="42">IF(SUM(GX21:GZ21)&lt;&gt;0,SUM(GX21:GZ21),"")</f>
        <v/>
      </c>
      <c r="GX21" s="138"/>
      <c r="GY21" s="139"/>
      <c r="GZ21" s="139"/>
      <c r="HA21" s="139"/>
      <c r="HB21" s="68" t="str">
        <f t="shared" ref="HB21:HD24" si="43">IF(GX21&lt;&gt;0,$GW$17*GX21,"")</f>
        <v/>
      </c>
      <c r="HC21" s="68" t="str">
        <f t="shared" si="43"/>
        <v/>
      </c>
      <c r="HD21" s="68" t="str">
        <f t="shared" si="43"/>
        <v/>
      </c>
      <c r="HE21" s="92"/>
      <c r="HF21" s="150" t="str">
        <f t="shared" ref="HF21:HF25" si="44">IF(HA21&lt;&gt;0,$GW$17*HA21,"")</f>
        <v/>
      </c>
      <c r="HG21" s="69" t="str">
        <f t="shared" ref="HG21:HG26" si="45">IF(($O21=$GW$15),"КП","")</f>
        <v/>
      </c>
      <c r="HH21" s="69" t="str">
        <f t="shared" ref="HH21:HH26" si="46">IF(($P21=$GW$15),"КР","")</f>
        <v/>
      </c>
      <c r="HI21" s="69" t="str">
        <f t="shared" ref="HI21:HI26" si="47">IF(($Q21=$GW$15),"РГР",IF(($R21=$GW$15),"РГР",IF(($S21=$GW$15),"РГР",IF(($T21=$GW$15),"РГР",""))))</f>
        <v/>
      </c>
      <c r="HJ21" s="69" t="str">
        <f t="shared" ref="HJ21:HJ26" si="48">IF(($U21=$GW$15),"контр",IF(($V21=$GW$15),"контр",IF(($W21=$GW$15),"контр",IF(($X21=$GW$15),"контр",""))))</f>
        <v/>
      </c>
      <c r="HK21" s="69" t="str">
        <f t="shared" ref="HK21:HK26" si="49">IF(($E21=$GW$15),"іспит",IF(($F21=$GW$15),"іспит",IF(($G21=$GW$15),"іспит",IF(($H21=$GW$15),"іспит",""))))</f>
        <v/>
      </c>
      <c r="HL21" s="69" t="str">
        <f t="shared" ref="HL21:HL26" si="50">IF(($I21=$GW$15),"залік",IF(($K21=$GW$15),"залік",IF(($L21=$GW$15),"залік",IF(($M21=$GW$15),"залік",IF(($N21=$GW$15),"залік","")))))</f>
        <v/>
      </c>
      <c r="HM21" s="68" t="str">
        <f t="shared" ref="HM21:HM25" si="51">IF(SUM(GX21:GZ21)&lt;&gt;0,SUM(HB21:HE21),"")</f>
        <v/>
      </c>
      <c r="HN21" s="148" t="str">
        <f t="shared" ref="HN21:HN25" si="52">IF(SUM(HO21:HQ21)&lt;&gt;0,SUM(HO21:HQ21),"")</f>
        <v/>
      </c>
      <c r="HO21" s="138"/>
      <c r="HP21" s="139"/>
      <c r="HQ21" s="139"/>
      <c r="HR21" s="139"/>
      <c r="HS21" s="68" t="str">
        <f t="shared" ref="HS21:HU24" si="53">IF(HO21&lt;&gt;0,$HN$17*HO21,"")</f>
        <v/>
      </c>
      <c r="HT21" s="68" t="str">
        <f t="shared" si="53"/>
        <v/>
      </c>
      <c r="HU21" s="68" t="str">
        <f t="shared" si="53"/>
        <v/>
      </c>
      <c r="HV21" s="92"/>
      <c r="HW21" s="150" t="str">
        <f t="shared" ref="HW21:HW25" si="54">IF(HR21&lt;&gt;0,$GW$17*HR21,"")</f>
        <v/>
      </c>
      <c r="HX21" s="69" t="str">
        <f t="shared" ref="HX21:HX26" si="55">IF(($O21=$HN$15),"КП","")</f>
        <v/>
      </c>
      <c r="HY21" s="69" t="str">
        <f t="shared" ref="HY21:HY26" si="56">IF(($P21=$HN$15),"КР","")</f>
        <v/>
      </c>
      <c r="HZ21" s="69" t="str">
        <f t="shared" ref="HZ21:HZ26" si="57">IF(($Q21=$HN$15),"РГР",IF(($R21=$HN$15),"РГР",IF(($S21=$HN$15),"РГР",IF(($T21=$HN$15),"РГР",""))))</f>
        <v/>
      </c>
      <c r="IA21" s="69" t="str">
        <f t="shared" ref="IA21:IA26" si="58">IF(($U21=$HN$15),"контр",IF(($V21=$HN$15),"контр",IF(($W21=$HN$15),"контр",IF(($X21=$HN$15),"контр",""))))</f>
        <v/>
      </c>
      <c r="IB21" s="69" t="str">
        <f t="shared" ref="IB21:IB26" si="59">IF(($E21=$HN$15),"іспит",IF(($F21=$HN$15),"іспит",IF(($G21=$HN$15),"іспит",IF(($H21=$HN$15),"іспит",""))))</f>
        <v/>
      </c>
      <c r="IC21" s="69" t="str">
        <f t="shared" ref="IC21:IC26" si="60">IF(($I21=$HN$15),"залік",IF(($K21=$HN$15),"залік",IF(($L21=$HN$15),"залік",IF(($M21=$HN$15),"залік",IF(($N21=$HN$15),"залік","")))))</f>
        <v/>
      </c>
      <c r="ID21" s="68" t="str">
        <f t="shared" ref="ID21:ID25" si="61">IF(SUM(HO21:HQ21)&lt;&gt;0,SUM(HS21:HV21),"")</f>
        <v/>
      </c>
      <c r="IE21" s="216"/>
    </row>
    <row r="22" spans="1:239" s="1" customFormat="1" ht="18" customHeight="1" x14ac:dyDescent="0.3">
      <c r="A22" s="234" t="s">
        <v>180</v>
      </c>
      <c r="B22" s="131"/>
      <c r="C22" s="132" t="s">
        <v>134</v>
      </c>
      <c r="D22" s="259" t="s">
        <v>127</v>
      </c>
      <c r="E22" s="14"/>
      <c r="F22" s="14"/>
      <c r="G22" s="14" t="s">
        <v>3</v>
      </c>
      <c r="H22" s="15"/>
      <c r="I22" s="11"/>
      <c r="J22" s="11">
        <v>2</v>
      </c>
      <c r="K22" s="11"/>
      <c r="L22" s="11"/>
      <c r="M22" s="11"/>
      <c r="N22" s="11"/>
      <c r="O22" s="13"/>
      <c r="P22" s="13"/>
      <c r="Q22" s="11"/>
      <c r="R22" s="11"/>
      <c r="S22" s="11"/>
      <c r="T22" s="12"/>
      <c r="U22" s="11"/>
      <c r="V22" s="11"/>
      <c r="W22" s="11"/>
      <c r="X22" s="11"/>
      <c r="Y22" s="442">
        <v>4</v>
      </c>
      <c r="Z22" s="115"/>
      <c r="AA22" s="59">
        <f t="shared" si="0"/>
        <v>120</v>
      </c>
      <c r="AB22" s="19">
        <f t="shared" si="1"/>
        <v>54</v>
      </c>
      <c r="AC22" s="78">
        <f t="shared" si="2"/>
        <v>36</v>
      </c>
      <c r="AD22" s="78">
        <f t="shared" si="2"/>
        <v>18</v>
      </c>
      <c r="AE22" s="78">
        <f t="shared" si="2"/>
        <v>0</v>
      </c>
      <c r="AF22" s="79">
        <f t="shared" si="3"/>
        <v>66</v>
      </c>
      <c r="AG22" s="443">
        <f t="shared" si="4"/>
        <v>0.55000000000000004</v>
      </c>
      <c r="AH22" s="77">
        <f t="shared" si="5"/>
        <v>66</v>
      </c>
      <c r="AI22" s="148" t="str">
        <f t="shared" ref="AI22:AI25" si="62">IF(SUM(AJ22:AL22)&lt;&gt;0,SUM(AJ22:AL22),"")</f>
        <v/>
      </c>
      <c r="AJ22" s="138"/>
      <c r="AK22" s="139"/>
      <c r="AL22" s="139"/>
      <c r="AM22" s="139"/>
      <c r="AN22" s="68" t="str">
        <f t="shared" si="6"/>
        <v/>
      </c>
      <c r="AO22" s="68" t="str">
        <f t="shared" si="6"/>
        <v/>
      </c>
      <c r="AP22" s="68" t="str">
        <f t="shared" si="6"/>
        <v/>
      </c>
      <c r="AQ22" s="92"/>
      <c r="AR22" s="150"/>
      <c r="AS22" s="69"/>
      <c r="AT22" s="69"/>
      <c r="AU22" s="69"/>
      <c r="AV22" s="69"/>
      <c r="AW22" s="69"/>
      <c r="AX22" s="69"/>
      <c r="AY22" s="68"/>
      <c r="AZ22" s="148">
        <f t="shared" ref="AZ22:AZ80" si="63">IF(SUM(BA22:BD22)&lt;&gt;0,SUM(BA22:BD22),"")</f>
        <v>3</v>
      </c>
      <c r="BA22" s="138">
        <v>2</v>
      </c>
      <c r="BB22" s="139">
        <v>1</v>
      </c>
      <c r="BC22" s="139"/>
      <c r="BD22" s="139"/>
      <c r="BE22" s="68">
        <f t="shared" si="7"/>
        <v>36</v>
      </c>
      <c r="BF22" s="68">
        <f t="shared" si="7"/>
        <v>18</v>
      </c>
      <c r="BG22" s="68" t="str">
        <f t="shared" si="7"/>
        <v/>
      </c>
      <c r="BH22" s="92"/>
      <c r="BI22" s="150"/>
      <c r="BJ22" s="69"/>
      <c r="BK22" s="69"/>
      <c r="BL22" s="69"/>
      <c r="BM22" s="69"/>
      <c r="BN22" s="69"/>
      <c r="BO22" s="69"/>
      <c r="BP22" s="68"/>
      <c r="BQ22" s="148" t="str">
        <f t="shared" ref="BQ22:BQ80" si="64">IF(SUM(BR22:BU22)&lt;&gt;0,SUM(BR22:BU22),"")</f>
        <v/>
      </c>
      <c r="BR22" s="138"/>
      <c r="BS22" s="139"/>
      <c r="BT22" s="139"/>
      <c r="BU22" s="139"/>
      <c r="BV22" s="68" t="str">
        <f t="shared" si="8"/>
        <v/>
      </c>
      <c r="BW22" s="68" t="str">
        <f t="shared" si="8"/>
        <v/>
      </c>
      <c r="BX22" s="68" t="str">
        <f t="shared" si="8"/>
        <v/>
      </c>
      <c r="BY22" s="92"/>
      <c r="BZ22" s="150"/>
      <c r="CA22" s="69"/>
      <c r="CB22" s="69"/>
      <c r="CC22" s="69"/>
      <c r="CD22" s="69"/>
      <c r="CE22" s="69"/>
      <c r="CF22" s="69"/>
      <c r="CG22" s="68"/>
      <c r="CH22" s="148" t="str">
        <f t="shared" ref="CH22:CH80" si="65">IF(SUM(CI22:CL22)&lt;&gt;0,SUM(CI22:CL22),"")</f>
        <v/>
      </c>
      <c r="CI22" s="138"/>
      <c r="CJ22" s="139"/>
      <c r="CK22" s="139"/>
      <c r="CL22" s="139"/>
      <c r="CM22" s="68" t="str">
        <f t="shared" si="9"/>
        <v/>
      </c>
      <c r="CN22" s="68" t="str">
        <f t="shared" si="9"/>
        <v/>
      </c>
      <c r="CO22" s="68" t="str">
        <f t="shared" si="9"/>
        <v/>
      </c>
      <c r="CP22" s="92"/>
      <c r="CQ22" s="150"/>
      <c r="CR22" s="69"/>
      <c r="CS22" s="69"/>
      <c r="CT22" s="69"/>
      <c r="CU22" s="69"/>
      <c r="CV22" s="69"/>
      <c r="CW22" s="69"/>
      <c r="CX22" s="68"/>
      <c r="CY22" s="148" t="str">
        <f t="shared" ref="CY22:CY80" si="66">IF(SUM(CZ22:DC22)&lt;&gt;0,SUM(CZ22:DC22),"")</f>
        <v/>
      </c>
      <c r="CZ22" s="138"/>
      <c r="DA22" s="139"/>
      <c r="DB22" s="139"/>
      <c r="DC22" s="139"/>
      <c r="DD22" s="68" t="str">
        <f t="shared" si="10"/>
        <v/>
      </c>
      <c r="DE22" s="68" t="str">
        <f t="shared" si="11"/>
        <v/>
      </c>
      <c r="DF22" s="68" t="str">
        <f t="shared" si="12"/>
        <v/>
      </c>
      <c r="DG22" s="92"/>
      <c r="DH22" s="150"/>
      <c r="DI22" s="69"/>
      <c r="DJ22" s="69"/>
      <c r="DK22" s="69"/>
      <c r="DL22" s="69"/>
      <c r="DM22" s="69"/>
      <c r="DN22" s="69"/>
      <c r="DO22" s="68"/>
      <c r="DP22" s="148" t="str">
        <f t="shared" ref="DP22:DP80" si="67">IF(SUM(DQ22:DT22)&lt;&gt;0,SUM(DQ22:DT22),"")</f>
        <v/>
      </c>
      <c r="DQ22" s="138"/>
      <c r="DR22" s="139"/>
      <c r="DS22" s="139"/>
      <c r="DT22" s="139"/>
      <c r="DU22" s="68"/>
      <c r="DV22" s="68"/>
      <c r="DW22" s="68"/>
      <c r="DX22" s="92"/>
      <c r="DY22" s="150"/>
      <c r="DZ22" s="69"/>
      <c r="EA22" s="69"/>
      <c r="EB22" s="69"/>
      <c r="EC22" s="69"/>
      <c r="ED22" s="69"/>
      <c r="EE22" s="69"/>
      <c r="EF22" s="68"/>
      <c r="EG22" s="148" t="str">
        <f t="shared" ref="EG22:EG80" si="68">IF(SUM(EH22:EK22)&lt;&gt;0,SUM(EH22:EK22),"")</f>
        <v/>
      </c>
      <c r="EH22" s="138"/>
      <c r="EI22" s="139"/>
      <c r="EJ22" s="139"/>
      <c r="EK22" s="139"/>
      <c r="EL22" s="68"/>
      <c r="EM22" s="68"/>
      <c r="EN22" s="68"/>
      <c r="EO22" s="92"/>
      <c r="EP22" s="150"/>
      <c r="EQ22" s="69"/>
      <c r="ER22" s="69"/>
      <c r="ES22" s="69"/>
      <c r="ET22" s="69"/>
      <c r="EU22" s="69"/>
      <c r="EV22" s="69"/>
      <c r="EW22" s="68"/>
      <c r="EX22" s="148" t="str">
        <f t="shared" ref="EX22:EX80" si="69">IF(SUM(EY22:FB22)&lt;&gt;0,SUM(EY22:FB22),"")</f>
        <v/>
      </c>
      <c r="EY22" s="138"/>
      <c r="EZ22" s="139"/>
      <c r="FA22" s="139"/>
      <c r="FB22" s="139"/>
      <c r="FC22" s="68" t="str">
        <f t="shared" si="13"/>
        <v/>
      </c>
      <c r="FD22" s="68" t="str">
        <f t="shared" si="13"/>
        <v/>
      </c>
      <c r="FE22" s="68" t="str">
        <f t="shared" si="13"/>
        <v/>
      </c>
      <c r="FF22" s="92"/>
      <c r="FG22" s="150" t="str">
        <f t="shared" si="14"/>
        <v/>
      </c>
      <c r="FH22" s="69" t="str">
        <f t="shared" si="15"/>
        <v/>
      </c>
      <c r="FI22" s="69" t="str">
        <f t="shared" si="16"/>
        <v/>
      </c>
      <c r="FJ22" s="69" t="str">
        <f t="shared" si="17"/>
        <v/>
      </c>
      <c r="FK22" s="69" t="str">
        <f t="shared" si="18"/>
        <v/>
      </c>
      <c r="FL22" s="69" t="str">
        <f t="shared" si="19"/>
        <v/>
      </c>
      <c r="FM22" s="69" t="str">
        <f t="shared" si="20"/>
        <v/>
      </c>
      <c r="FN22" s="68" t="str">
        <f t="shared" si="21"/>
        <v/>
      </c>
      <c r="FO22" s="148" t="str">
        <f t="shared" si="22"/>
        <v/>
      </c>
      <c r="FP22" s="138"/>
      <c r="FQ22" s="139"/>
      <c r="FR22" s="139"/>
      <c r="FS22" s="139"/>
      <c r="FT22" s="68" t="str">
        <f t="shared" si="23"/>
        <v/>
      </c>
      <c r="FU22" s="68" t="str">
        <f t="shared" si="23"/>
        <v/>
      </c>
      <c r="FV22" s="68" t="str">
        <f t="shared" si="23"/>
        <v/>
      </c>
      <c r="FW22" s="92"/>
      <c r="FX22" s="150" t="str">
        <f t="shared" si="24"/>
        <v/>
      </c>
      <c r="FY22" s="69" t="str">
        <f t="shared" si="25"/>
        <v/>
      </c>
      <c r="FZ22" s="69" t="str">
        <f t="shared" si="26"/>
        <v/>
      </c>
      <c r="GA22" s="69" t="str">
        <f t="shared" si="27"/>
        <v/>
      </c>
      <c r="GB22" s="69" t="str">
        <f t="shared" si="28"/>
        <v/>
      </c>
      <c r="GC22" s="69" t="str">
        <f t="shared" si="29"/>
        <v/>
      </c>
      <c r="GD22" s="69" t="str">
        <f t="shared" si="30"/>
        <v/>
      </c>
      <c r="GE22" s="68" t="str">
        <f t="shared" si="31"/>
        <v/>
      </c>
      <c r="GF22" s="148" t="str">
        <f t="shared" si="32"/>
        <v/>
      </c>
      <c r="GG22" s="138"/>
      <c r="GH22" s="139"/>
      <c r="GI22" s="139"/>
      <c r="GJ22" s="139"/>
      <c r="GK22" s="68" t="str">
        <f t="shared" si="33"/>
        <v/>
      </c>
      <c r="GL22" s="68" t="str">
        <f t="shared" si="33"/>
        <v/>
      </c>
      <c r="GM22" s="68" t="str">
        <f t="shared" si="33"/>
        <v/>
      </c>
      <c r="GN22" s="92"/>
      <c r="GO22" s="150" t="str">
        <f t="shared" si="34"/>
        <v/>
      </c>
      <c r="GP22" s="69" t="str">
        <f t="shared" si="35"/>
        <v/>
      </c>
      <c r="GQ22" s="69" t="str">
        <f t="shared" si="36"/>
        <v/>
      </c>
      <c r="GR22" s="69" t="str">
        <f t="shared" si="37"/>
        <v/>
      </c>
      <c r="GS22" s="69" t="str">
        <f t="shared" si="38"/>
        <v/>
      </c>
      <c r="GT22" s="69" t="str">
        <f t="shared" si="39"/>
        <v/>
      </c>
      <c r="GU22" s="69" t="str">
        <f t="shared" si="40"/>
        <v/>
      </c>
      <c r="GV22" s="68" t="str">
        <f t="shared" si="41"/>
        <v/>
      </c>
      <c r="GW22" s="148" t="str">
        <f t="shared" si="42"/>
        <v/>
      </c>
      <c r="GX22" s="138"/>
      <c r="GY22" s="139"/>
      <c r="GZ22" s="139"/>
      <c r="HA22" s="139"/>
      <c r="HB22" s="68" t="str">
        <f t="shared" si="43"/>
        <v/>
      </c>
      <c r="HC22" s="68" t="str">
        <f t="shared" si="43"/>
        <v/>
      </c>
      <c r="HD22" s="68" t="str">
        <f t="shared" si="43"/>
        <v/>
      </c>
      <c r="HE22" s="92"/>
      <c r="HF22" s="150" t="str">
        <f t="shared" si="44"/>
        <v/>
      </c>
      <c r="HG22" s="69" t="str">
        <f t="shared" si="45"/>
        <v/>
      </c>
      <c r="HH22" s="69" t="str">
        <f t="shared" si="46"/>
        <v/>
      </c>
      <c r="HI22" s="69" t="str">
        <f t="shared" si="47"/>
        <v/>
      </c>
      <c r="HJ22" s="69" t="str">
        <f t="shared" si="48"/>
        <v/>
      </c>
      <c r="HK22" s="69" t="str">
        <f t="shared" si="49"/>
        <v/>
      </c>
      <c r="HL22" s="69" t="str">
        <f t="shared" si="50"/>
        <v/>
      </c>
      <c r="HM22" s="68" t="str">
        <f t="shared" si="51"/>
        <v/>
      </c>
      <c r="HN22" s="148" t="str">
        <f t="shared" si="52"/>
        <v/>
      </c>
      <c r="HO22" s="138"/>
      <c r="HP22" s="139"/>
      <c r="HQ22" s="139"/>
      <c r="HR22" s="139"/>
      <c r="HS22" s="68" t="str">
        <f t="shared" si="53"/>
        <v/>
      </c>
      <c r="HT22" s="68" t="str">
        <f t="shared" si="53"/>
        <v/>
      </c>
      <c r="HU22" s="68" t="str">
        <f t="shared" si="53"/>
        <v/>
      </c>
      <c r="HV22" s="92"/>
      <c r="HW22" s="150" t="str">
        <f t="shared" si="54"/>
        <v/>
      </c>
      <c r="HX22" s="69" t="str">
        <f t="shared" si="55"/>
        <v/>
      </c>
      <c r="HY22" s="69" t="str">
        <f t="shared" si="56"/>
        <v/>
      </c>
      <c r="HZ22" s="69" t="str">
        <f t="shared" si="57"/>
        <v/>
      </c>
      <c r="IA22" s="69" t="str">
        <f t="shared" si="58"/>
        <v/>
      </c>
      <c r="IB22" s="69" t="str">
        <f t="shared" si="59"/>
        <v/>
      </c>
      <c r="IC22" s="69" t="str">
        <f t="shared" si="60"/>
        <v/>
      </c>
      <c r="ID22" s="68" t="str">
        <f t="shared" si="61"/>
        <v/>
      </c>
      <c r="IE22" s="216"/>
    </row>
    <row r="23" spans="1:239" s="1" customFormat="1" ht="18" customHeight="1" x14ac:dyDescent="0.3">
      <c r="A23" s="234" t="s">
        <v>181</v>
      </c>
      <c r="B23" s="131"/>
      <c r="C23" s="132" t="s">
        <v>135</v>
      </c>
      <c r="D23" s="259" t="s">
        <v>129</v>
      </c>
      <c r="E23" s="14">
        <v>2</v>
      </c>
      <c r="F23" s="14"/>
      <c r="G23" s="14"/>
      <c r="H23" s="15"/>
      <c r="I23" s="11"/>
      <c r="J23" s="11"/>
      <c r="K23" s="11"/>
      <c r="L23" s="11"/>
      <c r="M23" s="11"/>
      <c r="N23" s="11"/>
      <c r="O23" s="13"/>
      <c r="P23" s="13"/>
      <c r="Q23" s="11"/>
      <c r="R23" s="11"/>
      <c r="S23" s="11"/>
      <c r="T23" s="12"/>
      <c r="U23" s="11"/>
      <c r="V23" s="11"/>
      <c r="W23" s="11"/>
      <c r="X23" s="11"/>
      <c r="Y23" s="442">
        <v>4</v>
      </c>
      <c r="Z23" s="115"/>
      <c r="AA23" s="59">
        <f t="shared" si="0"/>
        <v>120</v>
      </c>
      <c r="AB23" s="19">
        <f t="shared" si="1"/>
        <v>54</v>
      </c>
      <c r="AC23" s="78">
        <f t="shared" si="2"/>
        <v>36</v>
      </c>
      <c r="AD23" s="78">
        <f t="shared" si="2"/>
        <v>18</v>
      </c>
      <c r="AE23" s="78">
        <f t="shared" si="2"/>
        <v>0</v>
      </c>
      <c r="AF23" s="79">
        <f t="shared" si="3"/>
        <v>66</v>
      </c>
      <c r="AG23" s="443">
        <f t="shared" si="4"/>
        <v>0.55000000000000004</v>
      </c>
      <c r="AH23" s="77">
        <f t="shared" si="5"/>
        <v>66</v>
      </c>
      <c r="AI23" s="148" t="str">
        <f t="shared" si="62"/>
        <v/>
      </c>
      <c r="AJ23" s="138"/>
      <c r="AK23" s="139"/>
      <c r="AL23" s="139"/>
      <c r="AM23" s="139"/>
      <c r="AN23" s="68" t="str">
        <f t="shared" si="6"/>
        <v/>
      </c>
      <c r="AO23" s="68" t="str">
        <f t="shared" si="6"/>
        <v/>
      </c>
      <c r="AP23" s="68" t="str">
        <f t="shared" si="6"/>
        <v/>
      </c>
      <c r="AQ23" s="92"/>
      <c r="AR23" s="150"/>
      <c r="AS23" s="69"/>
      <c r="AT23" s="69"/>
      <c r="AU23" s="69"/>
      <c r="AV23" s="69"/>
      <c r="AW23" s="69"/>
      <c r="AX23" s="69"/>
      <c r="AY23" s="68"/>
      <c r="AZ23" s="148">
        <f t="shared" si="63"/>
        <v>3</v>
      </c>
      <c r="BA23" s="138">
        <v>2</v>
      </c>
      <c r="BB23" s="139">
        <v>1</v>
      </c>
      <c r="BC23" s="139"/>
      <c r="BD23" s="139"/>
      <c r="BE23" s="68">
        <f t="shared" si="7"/>
        <v>36</v>
      </c>
      <c r="BF23" s="68">
        <f t="shared" si="7"/>
        <v>18</v>
      </c>
      <c r="BG23" s="68" t="str">
        <f t="shared" si="7"/>
        <v/>
      </c>
      <c r="BH23" s="92"/>
      <c r="BI23" s="150"/>
      <c r="BJ23" s="69"/>
      <c r="BK23" s="69"/>
      <c r="BL23" s="69"/>
      <c r="BM23" s="69"/>
      <c r="BN23" s="69"/>
      <c r="BO23" s="69"/>
      <c r="BP23" s="68"/>
      <c r="BQ23" s="148" t="str">
        <f t="shared" si="64"/>
        <v/>
      </c>
      <c r="BR23" s="138"/>
      <c r="BS23" s="139"/>
      <c r="BT23" s="139"/>
      <c r="BU23" s="139"/>
      <c r="BV23" s="68" t="str">
        <f t="shared" si="8"/>
        <v/>
      </c>
      <c r="BW23" s="68" t="str">
        <f t="shared" si="8"/>
        <v/>
      </c>
      <c r="BX23" s="68" t="str">
        <f t="shared" si="8"/>
        <v/>
      </c>
      <c r="BY23" s="92"/>
      <c r="BZ23" s="150"/>
      <c r="CA23" s="69"/>
      <c r="CB23" s="69"/>
      <c r="CC23" s="69"/>
      <c r="CD23" s="69"/>
      <c r="CE23" s="69"/>
      <c r="CF23" s="69"/>
      <c r="CG23" s="68"/>
      <c r="CH23" s="148" t="str">
        <f t="shared" si="65"/>
        <v/>
      </c>
      <c r="CI23" s="138"/>
      <c r="CJ23" s="139"/>
      <c r="CK23" s="139"/>
      <c r="CL23" s="139"/>
      <c r="CM23" s="68" t="str">
        <f t="shared" si="9"/>
        <v/>
      </c>
      <c r="CN23" s="68" t="str">
        <f t="shared" si="9"/>
        <v/>
      </c>
      <c r="CO23" s="68" t="str">
        <f t="shared" si="9"/>
        <v/>
      </c>
      <c r="CP23" s="92"/>
      <c r="CQ23" s="150"/>
      <c r="CR23" s="69"/>
      <c r="CS23" s="69"/>
      <c r="CT23" s="69"/>
      <c r="CU23" s="69"/>
      <c r="CV23" s="69"/>
      <c r="CW23" s="69"/>
      <c r="CX23" s="68"/>
      <c r="CY23" s="148" t="str">
        <f t="shared" si="66"/>
        <v/>
      </c>
      <c r="CZ23" s="138"/>
      <c r="DA23" s="139"/>
      <c r="DB23" s="139"/>
      <c r="DC23" s="139"/>
      <c r="DD23" s="68" t="str">
        <f t="shared" si="10"/>
        <v/>
      </c>
      <c r="DE23" s="68" t="str">
        <f t="shared" si="11"/>
        <v/>
      </c>
      <c r="DF23" s="68" t="str">
        <f t="shared" si="12"/>
        <v/>
      </c>
      <c r="DG23" s="92"/>
      <c r="DH23" s="150"/>
      <c r="DI23" s="69"/>
      <c r="DJ23" s="69"/>
      <c r="DK23" s="69"/>
      <c r="DL23" s="69"/>
      <c r="DM23" s="69"/>
      <c r="DN23" s="69"/>
      <c r="DO23" s="68"/>
      <c r="DP23" s="148" t="str">
        <f t="shared" si="67"/>
        <v/>
      </c>
      <c r="DQ23" s="138"/>
      <c r="DR23" s="139"/>
      <c r="DS23" s="139"/>
      <c r="DT23" s="139"/>
      <c r="DU23" s="68"/>
      <c r="DV23" s="68"/>
      <c r="DW23" s="68"/>
      <c r="DX23" s="92"/>
      <c r="DY23" s="150"/>
      <c r="DZ23" s="69"/>
      <c r="EA23" s="69"/>
      <c r="EB23" s="69"/>
      <c r="EC23" s="69"/>
      <c r="ED23" s="69"/>
      <c r="EE23" s="69"/>
      <c r="EF23" s="68"/>
      <c r="EG23" s="148" t="str">
        <f t="shared" si="68"/>
        <v/>
      </c>
      <c r="EH23" s="138"/>
      <c r="EI23" s="139"/>
      <c r="EJ23" s="139"/>
      <c r="EK23" s="139"/>
      <c r="EL23" s="68"/>
      <c r="EM23" s="68"/>
      <c r="EN23" s="68"/>
      <c r="EO23" s="92"/>
      <c r="EP23" s="150"/>
      <c r="EQ23" s="69"/>
      <c r="ER23" s="69"/>
      <c r="ES23" s="69"/>
      <c r="ET23" s="69"/>
      <c r="EU23" s="69"/>
      <c r="EV23" s="69"/>
      <c r="EW23" s="68"/>
      <c r="EX23" s="148" t="str">
        <f t="shared" si="69"/>
        <v/>
      </c>
      <c r="EY23" s="138"/>
      <c r="EZ23" s="139"/>
      <c r="FA23" s="139"/>
      <c r="FB23" s="139"/>
      <c r="FC23" s="68" t="str">
        <f t="shared" si="13"/>
        <v/>
      </c>
      <c r="FD23" s="68" t="str">
        <f t="shared" si="13"/>
        <v/>
      </c>
      <c r="FE23" s="68" t="str">
        <f t="shared" si="13"/>
        <v/>
      </c>
      <c r="FF23" s="92"/>
      <c r="FG23" s="150" t="str">
        <f t="shared" si="14"/>
        <v/>
      </c>
      <c r="FH23" s="69" t="str">
        <f t="shared" si="15"/>
        <v/>
      </c>
      <c r="FI23" s="69" t="str">
        <f t="shared" si="16"/>
        <v/>
      </c>
      <c r="FJ23" s="69" t="str">
        <f t="shared" si="17"/>
        <v/>
      </c>
      <c r="FK23" s="69" t="str">
        <f t="shared" si="18"/>
        <v/>
      </c>
      <c r="FL23" s="69" t="str">
        <f t="shared" si="19"/>
        <v/>
      </c>
      <c r="FM23" s="69" t="str">
        <f t="shared" si="20"/>
        <v/>
      </c>
      <c r="FN23" s="68" t="str">
        <f t="shared" si="21"/>
        <v/>
      </c>
      <c r="FO23" s="148" t="str">
        <f t="shared" si="22"/>
        <v/>
      </c>
      <c r="FP23" s="138"/>
      <c r="FQ23" s="139"/>
      <c r="FR23" s="139"/>
      <c r="FS23" s="139"/>
      <c r="FT23" s="68" t="str">
        <f t="shared" si="23"/>
        <v/>
      </c>
      <c r="FU23" s="68" t="str">
        <f t="shared" si="23"/>
        <v/>
      </c>
      <c r="FV23" s="68" t="str">
        <f t="shared" si="23"/>
        <v/>
      </c>
      <c r="FW23" s="92"/>
      <c r="FX23" s="150" t="str">
        <f t="shared" si="24"/>
        <v/>
      </c>
      <c r="FY23" s="69" t="str">
        <f t="shared" si="25"/>
        <v/>
      </c>
      <c r="FZ23" s="69" t="str">
        <f t="shared" si="26"/>
        <v/>
      </c>
      <c r="GA23" s="69" t="str">
        <f t="shared" si="27"/>
        <v/>
      </c>
      <c r="GB23" s="69" t="str">
        <f t="shared" si="28"/>
        <v/>
      </c>
      <c r="GC23" s="69" t="str">
        <f t="shared" si="29"/>
        <v/>
      </c>
      <c r="GD23" s="69" t="str">
        <f t="shared" si="30"/>
        <v/>
      </c>
      <c r="GE23" s="68" t="str">
        <f t="shared" si="31"/>
        <v/>
      </c>
      <c r="GF23" s="148" t="str">
        <f t="shared" si="32"/>
        <v/>
      </c>
      <c r="GG23" s="138"/>
      <c r="GH23" s="139"/>
      <c r="GI23" s="139"/>
      <c r="GJ23" s="139"/>
      <c r="GK23" s="68" t="str">
        <f t="shared" si="33"/>
        <v/>
      </c>
      <c r="GL23" s="68" t="str">
        <f t="shared" si="33"/>
        <v/>
      </c>
      <c r="GM23" s="68" t="str">
        <f t="shared" si="33"/>
        <v/>
      </c>
      <c r="GN23" s="92"/>
      <c r="GO23" s="150" t="str">
        <f t="shared" si="34"/>
        <v/>
      </c>
      <c r="GP23" s="69" t="str">
        <f t="shared" si="35"/>
        <v/>
      </c>
      <c r="GQ23" s="69" t="str">
        <f t="shared" si="36"/>
        <v/>
      </c>
      <c r="GR23" s="69" t="str">
        <f t="shared" si="37"/>
        <v/>
      </c>
      <c r="GS23" s="69" t="str">
        <f t="shared" si="38"/>
        <v/>
      </c>
      <c r="GT23" s="69" t="str">
        <f t="shared" si="39"/>
        <v/>
      </c>
      <c r="GU23" s="69" t="str">
        <f t="shared" si="40"/>
        <v/>
      </c>
      <c r="GV23" s="68" t="str">
        <f t="shared" si="41"/>
        <v/>
      </c>
      <c r="GW23" s="148" t="str">
        <f t="shared" si="42"/>
        <v/>
      </c>
      <c r="GX23" s="138"/>
      <c r="GY23" s="139"/>
      <c r="GZ23" s="139"/>
      <c r="HA23" s="139"/>
      <c r="HB23" s="68" t="str">
        <f t="shared" si="43"/>
        <v/>
      </c>
      <c r="HC23" s="68" t="str">
        <f t="shared" si="43"/>
        <v/>
      </c>
      <c r="HD23" s="68" t="str">
        <f t="shared" si="43"/>
        <v/>
      </c>
      <c r="HE23" s="92"/>
      <c r="HF23" s="150" t="str">
        <f t="shared" si="44"/>
        <v/>
      </c>
      <c r="HG23" s="69" t="str">
        <f t="shared" si="45"/>
        <v/>
      </c>
      <c r="HH23" s="69" t="str">
        <f t="shared" si="46"/>
        <v/>
      </c>
      <c r="HI23" s="69" t="str">
        <f t="shared" si="47"/>
        <v/>
      </c>
      <c r="HJ23" s="69" t="str">
        <f t="shared" si="48"/>
        <v/>
      </c>
      <c r="HK23" s="69" t="str">
        <f t="shared" si="49"/>
        <v/>
      </c>
      <c r="HL23" s="69" t="str">
        <f t="shared" si="50"/>
        <v/>
      </c>
      <c r="HM23" s="68" t="str">
        <f t="shared" si="51"/>
        <v/>
      </c>
      <c r="HN23" s="148" t="str">
        <f t="shared" si="52"/>
        <v/>
      </c>
      <c r="HO23" s="138"/>
      <c r="HP23" s="139"/>
      <c r="HQ23" s="139"/>
      <c r="HR23" s="139"/>
      <c r="HS23" s="68" t="str">
        <f t="shared" si="53"/>
        <v/>
      </c>
      <c r="HT23" s="68" t="str">
        <f t="shared" si="53"/>
        <v/>
      </c>
      <c r="HU23" s="68" t="str">
        <f t="shared" si="53"/>
        <v/>
      </c>
      <c r="HV23" s="92"/>
      <c r="HW23" s="150" t="str">
        <f t="shared" si="54"/>
        <v/>
      </c>
      <c r="HX23" s="69" t="str">
        <f t="shared" si="55"/>
        <v/>
      </c>
      <c r="HY23" s="69" t="str">
        <f t="shared" si="56"/>
        <v/>
      </c>
      <c r="HZ23" s="69" t="str">
        <f t="shared" si="57"/>
        <v/>
      </c>
      <c r="IA23" s="69" t="str">
        <f t="shared" si="58"/>
        <v/>
      </c>
      <c r="IB23" s="69" t="str">
        <f t="shared" si="59"/>
        <v/>
      </c>
      <c r="IC23" s="69" t="str">
        <f t="shared" si="60"/>
        <v/>
      </c>
      <c r="ID23" s="68" t="str">
        <f t="shared" si="61"/>
        <v/>
      </c>
      <c r="IE23" s="216"/>
    </row>
    <row r="24" spans="1:239" s="1" customFormat="1" ht="18" customHeight="1" x14ac:dyDescent="0.3">
      <c r="A24" s="233" t="s">
        <v>182</v>
      </c>
      <c r="B24" s="131">
        <v>203</v>
      </c>
      <c r="C24" s="132" t="s">
        <v>170</v>
      </c>
      <c r="D24" s="259" t="s">
        <v>129</v>
      </c>
      <c r="E24" s="11"/>
      <c r="F24" s="11">
        <v>4</v>
      </c>
      <c r="G24" s="11"/>
      <c r="H24" s="12">
        <v>8</v>
      </c>
      <c r="I24" s="11">
        <v>1</v>
      </c>
      <c r="J24" s="11">
        <v>2</v>
      </c>
      <c r="K24" s="11">
        <v>3</v>
      </c>
      <c r="L24" s="11">
        <v>5</v>
      </c>
      <c r="M24" s="11">
        <v>6</v>
      </c>
      <c r="N24" s="11">
        <v>7</v>
      </c>
      <c r="O24" s="13"/>
      <c r="P24" s="13"/>
      <c r="Q24" s="11"/>
      <c r="R24" s="11"/>
      <c r="S24" s="11"/>
      <c r="T24" s="12"/>
      <c r="U24" s="11"/>
      <c r="V24" s="11"/>
      <c r="W24" s="11"/>
      <c r="X24" s="11"/>
      <c r="Y24" s="442">
        <v>12</v>
      </c>
      <c r="Z24" s="115"/>
      <c r="AA24" s="59">
        <f t="shared" si="0"/>
        <v>360</v>
      </c>
      <c r="AB24" s="19">
        <f t="shared" si="1"/>
        <v>166</v>
      </c>
      <c r="AC24" s="78">
        <f t="shared" si="2"/>
        <v>0</v>
      </c>
      <c r="AD24" s="78">
        <f t="shared" si="2"/>
        <v>166</v>
      </c>
      <c r="AE24" s="78">
        <f t="shared" si="2"/>
        <v>0</v>
      </c>
      <c r="AF24" s="79">
        <f t="shared" si="3"/>
        <v>194</v>
      </c>
      <c r="AG24" s="443">
        <f t="shared" si="4"/>
        <v>0.53888888888888886</v>
      </c>
      <c r="AH24" s="77">
        <f t="shared" si="5"/>
        <v>194</v>
      </c>
      <c r="AI24" s="148">
        <f t="shared" si="62"/>
        <v>1</v>
      </c>
      <c r="AJ24" s="138"/>
      <c r="AK24" s="139">
        <v>1</v>
      </c>
      <c r="AL24" s="139"/>
      <c r="AM24" s="139"/>
      <c r="AN24" s="68" t="str">
        <f t="shared" si="6"/>
        <v/>
      </c>
      <c r="AO24" s="68">
        <f t="shared" si="6"/>
        <v>16</v>
      </c>
      <c r="AP24" s="68" t="str">
        <f t="shared" si="6"/>
        <v/>
      </c>
      <c r="AQ24" s="92"/>
      <c r="AR24" s="150"/>
      <c r="AS24" s="69"/>
      <c r="AT24" s="69"/>
      <c r="AU24" s="69"/>
      <c r="AV24" s="69"/>
      <c r="AW24" s="69"/>
      <c r="AX24" s="69"/>
      <c r="AY24" s="68"/>
      <c r="AZ24" s="148">
        <f t="shared" si="63"/>
        <v>1</v>
      </c>
      <c r="BA24" s="138"/>
      <c r="BB24" s="139">
        <v>1</v>
      </c>
      <c r="BC24" s="139"/>
      <c r="BD24" s="139"/>
      <c r="BE24" s="68" t="str">
        <f t="shared" si="7"/>
        <v/>
      </c>
      <c r="BF24" s="68">
        <f t="shared" si="7"/>
        <v>18</v>
      </c>
      <c r="BG24" s="68" t="str">
        <f t="shared" si="7"/>
        <v/>
      </c>
      <c r="BH24" s="92"/>
      <c r="BI24" s="150"/>
      <c r="BJ24" s="69"/>
      <c r="BK24" s="69"/>
      <c r="BL24" s="69"/>
      <c r="BM24" s="69"/>
      <c r="BN24" s="69"/>
      <c r="BO24" s="69"/>
      <c r="BP24" s="68"/>
      <c r="BQ24" s="148">
        <f t="shared" si="64"/>
        <v>1</v>
      </c>
      <c r="BR24" s="138"/>
      <c r="BS24" s="139">
        <v>1</v>
      </c>
      <c r="BT24" s="139"/>
      <c r="BU24" s="139"/>
      <c r="BV24" s="68" t="str">
        <f t="shared" si="8"/>
        <v/>
      </c>
      <c r="BW24" s="68">
        <f t="shared" si="8"/>
        <v>16</v>
      </c>
      <c r="BX24" s="68" t="str">
        <f t="shared" si="8"/>
        <v/>
      </c>
      <c r="BY24" s="92"/>
      <c r="BZ24" s="150"/>
      <c r="CA24" s="69"/>
      <c r="CB24" s="69"/>
      <c r="CC24" s="69"/>
      <c r="CD24" s="69"/>
      <c r="CE24" s="69"/>
      <c r="CF24" s="69"/>
      <c r="CG24" s="68"/>
      <c r="CH24" s="148">
        <f t="shared" si="65"/>
        <v>1</v>
      </c>
      <c r="CI24" s="138"/>
      <c r="CJ24" s="139">
        <v>1</v>
      </c>
      <c r="CK24" s="139"/>
      <c r="CL24" s="139"/>
      <c r="CM24" s="68" t="str">
        <f t="shared" si="9"/>
        <v/>
      </c>
      <c r="CN24" s="68">
        <f t="shared" si="9"/>
        <v>18</v>
      </c>
      <c r="CO24" s="68" t="str">
        <f t="shared" si="9"/>
        <v/>
      </c>
      <c r="CP24" s="92"/>
      <c r="CQ24" s="150"/>
      <c r="CR24" s="69"/>
      <c r="CS24" s="69"/>
      <c r="CT24" s="69"/>
      <c r="CU24" s="69"/>
      <c r="CV24" s="69"/>
      <c r="CW24" s="69"/>
      <c r="CX24" s="68"/>
      <c r="CY24" s="148">
        <f t="shared" si="66"/>
        <v>1</v>
      </c>
      <c r="CZ24" s="138"/>
      <c r="DA24" s="139">
        <v>1</v>
      </c>
      <c r="DB24" s="139"/>
      <c r="DC24" s="139"/>
      <c r="DD24" s="68" t="str">
        <f t="shared" si="10"/>
        <v/>
      </c>
      <c r="DE24" s="68">
        <f t="shared" si="11"/>
        <v>16</v>
      </c>
      <c r="DF24" s="68" t="str">
        <f t="shared" si="12"/>
        <v/>
      </c>
      <c r="DG24" s="92"/>
      <c r="DH24" s="150"/>
      <c r="DI24" s="69"/>
      <c r="DJ24" s="69"/>
      <c r="DK24" s="69"/>
      <c r="DL24" s="69"/>
      <c r="DM24" s="69"/>
      <c r="DN24" s="69"/>
      <c r="DO24" s="68"/>
      <c r="DP24" s="148">
        <f t="shared" si="67"/>
        <v>1</v>
      </c>
      <c r="DQ24" s="138"/>
      <c r="DR24" s="139">
        <v>1</v>
      </c>
      <c r="DS24" s="139"/>
      <c r="DT24" s="139"/>
      <c r="DU24" s="68"/>
      <c r="DV24" s="68">
        <f>IF(DR24&lt;&gt;0,$DP$17*DR24,"")</f>
        <v>18</v>
      </c>
      <c r="DW24" s="68"/>
      <c r="DX24" s="92"/>
      <c r="DY24" s="150"/>
      <c r="DZ24" s="69"/>
      <c r="EA24" s="69"/>
      <c r="EB24" s="69"/>
      <c r="EC24" s="69"/>
      <c r="ED24" s="69"/>
      <c r="EE24" s="69"/>
      <c r="EF24" s="68"/>
      <c r="EG24" s="148">
        <f t="shared" si="68"/>
        <v>2</v>
      </c>
      <c r="EH24" s="138"/>
      <c r="EI24" s="139">
        <v>2</v>
      </c>
      <c r="EJ24" s="139"/>
      <c r="EK24" s="139"/>
      <c r="EL24" s="68"/>
      <c r="EM24" s="68">
        <f>IF(EI24&lt;&gt;0,$EG$17*EI24,"")</f>
        <v>32</v>
      </c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148">
        <f t="shared" si="69"/>
        <v>2</v>
      </c>
      <c r="EY24" s="138"/>
      <c r="EZ24" s="139">
        <v>2</v>
      </c>
      <c r="FA24" s="139"/>
      <c r="FB24" s="139"/>
      <c r="FC24" s="68" t="str">
        <f t="shared" si="13"/>
        <v/>
      </c>
      <c r="FD24" s="68">
        <f t="shared" si="13"/>
        <v>32</v>
      </c>
      <c r="FE24" s="68" t="str">
        <f t="shared" si="13"/>
        <v/>
      </c>
      <c r="FF24" s="92"/>
      <c r="FG24" s="150" t="str">
        <f t="shared" si="14"/>
        <v/>
      </c>
      <c r="FH24" s="69" t="str">
        <f t="shared" si="15"/>
        <v/>
      </c>
      <c r="FI24" s="69" t="str">
        <f t="shared" si="16"/>
        <v/>
      </c>
      <c r="FJ24" s="69" t="str">
        <f t="shared" si="17"/>
        <v/>
      </c>
      <c r="FK24" s="69" t="str">
        <f t="shared" si="18"/>
        <v/>
      </c>
      <c r="FL24" s="69" t="str">
        <f t="shared" si="19"/>
        <v>іспит</v>
      </c>
      <c r="FM24" s="69" t="str">
        <f t="shared" si="20"/>
        <v/>
      </c>
      <c r="FN24" s="68">
        <f t="shared" si="21"/>
        <v>32</v>
      </c>
      <c r="FO24" s="148" t="str">
        <f t="shared" si="22"/>
        <v/>
      </c>
      <c r="FP24" s="138"/>
      <c r="FQ24" s="139"/>
      <c r="FR24" s="139"/>
      <c r="FS24" s="139"/>
      <c r="FT24" s="68" t="str">
        <f t="shared" si="23"/>
        <v/>
      </c>
      <c r="FU24" s="68" t="str">
        <f t="shared" si="23"/>
        <v/>
      </c>
      <c r="FV24" s="68" t="str">
        <f t="shared" si="23"/>
        <v/>
      </c>
      <c r="FW24" s="92"/>
      <c r="FX24" s="150" t="str">
        <f t="shared" si="24"/>
        <v/>
      </c>
      <c r="FY24" s="69" t="str">
        <f t="shared" si="25"/>
        <v/>
      </c>
      <c r="FZ24" s="69" t="str">
        <f t="shared" si="26"/>
        <v/>
      </c>
      <c r="GA24" s="69" t="str">
        <f t="shared" si="27"/>
        <v/>
      </c>
      <c r="GB24" s="69" t="str">
        <f t="shared" si="28"/>
        <v/>
      </c>
      <c r="GC24" s="69" t="str">
        <f t="shared" si="29"/>
        <v/>
      </c>
      <c r="GD24" s="69" t="str">
        <f t="shared" si="30"/>
        <v/>
      </c>
      <c r="GE24" s="68" t="str">
        <f t="shared" si="31"/>
        <v/>
      </c>
      <c r="GF24" s="148" t="str">
        <f t="shared" si="32"/>
        <v/>
      </c>
      <c r="GG24" s="138"/>
      <c r="GH24" s="139"/>
      <c r="GI24" s="139"/>
      <c r="GJ24" s="139"/>
      <c r="GK24" s="68" t="str">
        <f t="shared" si="33"/>
        <v/>
      </c>
      <c r="GL24" s="68" t="str">
        <f t="shared" si="33"/>
        <v/>
      </c>
      <c r="GM24" s="68" t="str">
        <f t="shared" si="33"/>
        <v/>
      </c>
      <c r="GN24" s="92"/>
      <c r="GO24" s="150" t="str">
        <f t="shared" si="34"/>
        <v/>
      </c>
      <c r="GP24" s="69" t="str">
        <f t="shared" si="35"/>
        <v/>
      </c>
      <c r="GQ24" s="69" t="str">
        <f t="shared" si="36"/>
        <v/>
      </c>
      <c r="GR24" s="69" t="str">
        <f t="shared" si="37"/>
        <v/>
      </c>
      <c r="GS24" s="69" t="str">
        <f t="shared" si="38"/>
        <v/>
      </c>
      <c r="GT24" s="69" t="str">
        <f t="shared" si="39"/>
        <v/>
      </c>
      <c r="GU24" s="69" t="str">
        <f t="shared" si="40"/>
        <v/>
      </c>
      <c r="GV24" s="68" t="str">
        <f t="shared" si="41"/>
        <v/>
      </c>
      <c r="GW24" s="148" t="str">
        <f t="shared" si="42"/>
        <v/>
      </c>
      <c r="GX24" s="138"/>
      <c r="GY24" s="139"/>
      <c r="GZ24" s="139"/>
      <c r="HA24" s="139"/>
      <c r="HB24" s="68" t="str">
        <f t="shared" si="43"/>
        <v/>
      </c>
      <c r="HC24" s="68" t="str">
        <f t="shared" si="43"/>
        <v/>
      </c>
      <c r="HD24" s="68" t="str">
        <f t="shared" si="43"/>
        <v/>
      </c>
      <c r="HE24" s="92"/>
      <c r="HF24" s="150" t="str">
        <f t="shared" si="44"/>
        <v/>
      </c>
      <c r="HG24" s="69" t="str">
        <f t="shared" si="45"/>
        <v/>
      </c>
      <c r="HH24" s="69" t="str">
        <f t="shared" si="46"/>
        <v/>
      </c>
      <c r="HI24" s="69" t="str">
        <f t="shared" si="47"/>
        <v/>
      </c>
      <c r="HJ24" s="69" t="str">
        <f t="shared" si="48"/>
        <v/>
      </c>
      <c r="HK24" s="69" t="str">
        <f t="shared" si="49"/>
        <v/>
      </c>
      <c r="HL24" s="69" t="str">
        <f t="shared" si="50"/>
        <v/>
      </c>
      <c r="HM24" s="68" t="str">
        <f t="shared" si="51"/>
        <v/>
      </c>
      <c r="HN24" s="148" t="str">
        <f t="shared" si="52"/>
        <v/>
      </c>
      <c r="HO24" s="138"/>
      <c r="HP24" s="139"/>
      <c r="HQ24" s="139"/>
      <c r="HR24" s="139"/>
      <c r="HS24" s="68" t="str">
        <f t="shared" si="53"/>
        <v/>
      </c>
      <c r="HT24" s="68" t="str">
        <f t="shared" si="53"/>
        <v/>
      </c>
      <c r="HU24" s="68" t="str">
        <f t="shared" si="53"/>
        <v/>
      </c>
      <c r="HV24" s="92"/>
      <c r="HW24" s="150" t="str">
        <f t="shared" si="54"/>
        <v/>
      </c>
      <c r="HX24" s="69" t="str">
        <f t="shared" si="55"/>
        <v/>
      </c>
      <c r="HY24" s="69" t="str">
        <f t="shared" si="56"/>
        <v/>
      </c>
      <c r="HZ24" s="69" t="str">
        <f t="shared" si="57"/>
        <v/>
      </c>
      <c r="IA24" s="69" t="str">
        <f t="shared" si="58"/>
        <v/>
      </c>
      <c r="IB24" s="69" t="str">
        <f t="shared" si="59"/>
        <v/>
      </c>
      <c r="IC24" s="69" t="str">
        <f t="shared" si="60"/>
        <v/>
      </c>
      <c r="ID24" s="68" t="str">
        <f t="shared" si="61"/>
        <v/>
      </c>
      <c r="IE24" s="216"/>
    </row>
    <row r="25" spans="1:239" s="1" customFormat="1" ht="18" customHeight="1" x14ac:dyDescent="0.3">
      <c r="A25" s="233" t="s">
        <v>183</v>
      </c>
      <c r="B25" s="131"/>
      <c r="C25" s="132" t="s">
        <v>171</v>
      </c>
      <c r="D25" s="259"/>
      <c r="E25" s="11"/>
      <c r="F25" s="11"/>
      <c r="G25" s="11"/>
      <c r="H25" s="12"/>
      <c r="I25" s="11"/>
      <c r="J25" s="11">
        <v>2</v>
      </c>
      <c r="K25" s="11"/>
      <c r="L25" s="11">
        <v>4</v>
      </c>
      <c r="M25" s="11"/>
      <c r="N25" s="11"/>
      <c r="O25" s="13"/>
      <c r="P25" s="13"/>
      <c r="Q25" s="11"/>
      <c r="R25" s="11"/>
      <c r="S25" s="11"/>
      <c r="T25" s="12"/>
      <c r="U25" s="11"/>
      <c r="V25" s="11"/>
      <c r="W25" s="11"/>
      <c r="X25" s="11"/>
      <c r="Y25" s="442">
        <v>8</v>
      </c>
      <c r="Z25" s="115"/>
      <c r="AA25" s="59">
        <f t="shared" si="0"/>
        <v>240</v>
      </c>
      <c r="AB25" s="19">
        <f t="shared" si="1"/>
        <v>136</v>
      </c>
      <c r="AC25" s="78">
        <f t="shared" si="2"/>
        <v>0</v>
      </c>
      <c r="AD25" s="78">
        <f t="shared" si="2"/>
        <v>136</v>
      </c>
      <c r="AE25" s="78">
        <f t="shared" si="2"/>
        <v>0</v>
      </c>
      <c r="AF25" s="79">
        <f t="shared" si="3"/>
        <v>104</v>
      </c>
      <c r="AG25" s="443">
        <f t="shared" si="4"/>
        <v>0.43333333333333335</v>
      </c>
      <c r="AH25" s="77">
        <f t="shared" si="5"/>
        <v>104</v>
      </c>
      <c r="AI25" s="148">
        <f t="shared" si="62"/>
        <v>2</v>
      </c>
      <c r="AJ25" s="138"/>
      <c r="AK25" s="139">
        <v>2</v>
      </c>
      <c r="AL25" s="139"/>
      <c r="AM25" s="139"/>
      <c r="AN25" s="68" t="str">
        <f t="shared" si="6"/>
        <v/>
      </c>
      <c r="AO25" s="68">
        <f t="shared" si="6"/>
        <v>32</v>
      </c>
      <c r="AP25" s="68" t="str">
        <f t="shared" si="6"/>
        <v/>
      </c>
      <c r="AQ25" s="92"/>
      <c r="AR25" s="150"/>
      <c r="AS25" s="69"/>
      <c r="AT25" s="69"/>
      <c r="AU25" s="69"/>
      <c r="AV25" s="69"/>
      <c r="AW25" s="69"/>
      <c r="AX25" s="69"/>
      <c r="AY25" s="68"/>
      <c r="AZ25" s="148">
        <f t="shared" si="63"/>
        <v>2</v>
      </c>
      <c r="BA25" s="138"/>
      <c r="BB25" s="139">
        <v>2</v>
      </c>
      <c r="BC25" s="139"/>
      <c r="BD25" s="139"/>
      <c r="BE25" s="68" t="str">
        <f t="shared" si="7"/>
        <v/>
      </c>
      <c r="BF25" s="68">
        <f t="shared" si="7"/>
        <v>36</v>
      </c>
      <c r="BG25" s="68" t="str">
        <f t="shared" si="7"/>
        <v/>
      </c>
      <c r="BH25" s="92"/>
      <c r="BI25" s="150"/>
      <c r="BJ25" s="69"/>
      <c r="BK25" s="69"/>
      <c r="BL25" s="69"/>
      <c r="BM25" s="69"/>
      <c r="BN25" s="69"/>
      <c r="BO25" s="69"/>
      <c r="BP25" s="68"/>
      <c r="BQ25" s="148">
        <f t="shared" si="64"/>
        <v>2</v>
      </c>
      <c r="BR25" s="138"/>
      <c r="BS25" s="139">
        <v>2</v>
      </c>
      <c r="BT25" s="139"/>
      <c r="BU25" s="139"/>
      <c r="BV25" s="68" t="str">
        <f t="shared" si="8"/>
        <v/>
      </c>
      <c r="BW25" s="68">
        <f t="shared" si="8"/>
        <v>32</v>
      </c>
      <c r="BX25" s="68" t="str">
        <f t="shared" si="8"/>
        <v/>
      </c>
      <c r="BY25" s="92"/>
      <c r="BZ25" s="150"/>
      <c r="CA25" s="69"/>
      <c r="CB25" s="69"/>
      <c r="CC25" s="69"/>
      <c r="CD25" s="69"/>
      <c r="CE25" s="69"/>
      <c r="CF25" s="69"/>
      <c r="CG25" s="68"/>
      <c r="CH25" s="148">
        <f t="shared" si="65"/>
        <v>2</v>
      </c>
      <c r="CI25" s="138"/>
      <c r="CJ25" s="139">
        <v>2</v>
      </c>
      <c r="CK25" s="139"/>
      <c r="CL25" s="139"/>
      <c r="CM25" s="68" t="str">
        <f t="shared" si="9"/>
        <v/>
      </c>
      <c r="CN25" s="68">
        <f t="shared" si="9"/>
        <v>36</v>
      </c>
      <c r="CO25" s="68" t="str">
        <f t="shared" si="9"/>
        <v/>
      </c>
      <c r="CP25" s="92"/>
      <c r="CQ25" s="150"/>
      <c r="CR25" s="69"/>
      <c r="CS25" s="69"/>
      <c r="CT25" s="69"/>
      <c r="CU25" s="69"/>
      <c r="CV25" s="69"/>
      <c r="CW25" s="69"/>
      <c r="CX25" s="68"/>
      <c r="CY25" s="148" t="str">
        <f t="shared" si="66"/>
        <v/>
      </c>
      <c r="CZ25" s="138"/>
      <c r="DA25" s="139"/>
      <c r="DB25" s="139"/>
      <c r="DC25" s="139"/>
      <c r="DD25" s="68" t="str">
        <f t="shared" si="10"/>
        <v/>
      </c>
      <c r="DE25" s="68" t="str">
        <f t="shared" si="11"/>
        <v/>
      </c>
      <c r="DF25" s="68" t="str">
        <f t="shared" si="12"/>
        <v/>
      </c>
      <c r="DG25" s="92"/>
      <c r="DH25" s="150"/>
      <c r="DI25" s="69"/>
      <c r="DJ25" s="69"/>
      <c r="DK25" s="69"/>
      <c r="DL25" s="69"/>
      <c r="DM25" s="69"/>
      <c r="DN25" s="69"/>
      <c r="DO25" s="68"/>
      <c r="DP25" s="148" t="str">
        <f t="shared" si="67"/>
        <v/>
      </c>
      <c r="DQ25" s="138"/>
      <c r="DR25" s="139"/>
      <c r="DS25" s="139"/>
      <c r="DT25" s="139"/>
      <c r="DU25" s="68"/>
      <c r="DV25" s="68"/>
      <c r="DW25" s="68"/>
      <c r="DX25" s="92"/>
      <c r="DY25" s="150"/>
      <c r="DZ25" s="69"/>
      <c r="EA25" s="69"/>
      <c r="EB25" s="69"/>
      <c r="EC25" s="69"/>
      <c r="ED25" s="69"/>
      <c r="EE25" s="69"/>
      <c r="EF25" s="68"/>
      <c r="EG25" s="148" t="str">
        <f t="shared" si="68"/>
        <v/>
      </c>
      <c r="EH25" s="138"/>
      <c r="EI25" s="139"/>
      <c r="EJ25" s="139"/>
      <c r="EK25" s="139"/>
      <c r="EL25" s="68"/>
      <c r="EM25" s="68"/>
      <c r="EN25" s="68"/>
      <c r="EO25" s="92"/>
      <c r="EP25" s="150"/>
      <c r="EQ25" s="69"/>
      <c r="ER25" s="69"/>
      <c r="ES25" s="69"/>
      <c r="ET25" s="69"/>
      <c r="EU25" s="69"/>
      <c r="EV25" s="69"/>
      <c r="EW25" s="68"/>
      <c r="EX25" s="148" t="str">
        <f t="shared" si="69"/>
        <v/>
      </c>
      <c r="EY25" s="138"/>
      <c r="EZ25" s="139"/>
      <c r="FA25" s="139"/>
      <c r="FB25" s="139"/>
      <c r="FC25" s="68" t="str">
        <f t="shared" ref="FC25:FE25" si="70">IF(EY25&lt;&gt;0,$EX$17*EY25,"")</f>
        <v/>
      </c>
      <c r="FD25" s="68" t="str">
        <f t="shared" si="70"/>
        <v/>
      </c>
      <c r="FE25" s="68" t="str">
        <f t="shared" si="70"/>
        <v/>
      </c>
      <c r="FF25" s="92"/>
      <c r="FG25" s="150" t="str">
        <f t="shared" si="14"/>
        <v/>
      </c>
      <c r="FH25" s="69" t="str">
        <f t="shared" si="15"/>
        <v/>
      </c>
      <c r="FI25" s="69" t="str">
        <f t="shared" si="16"/>
        <v/>
      </c>
      <c r="FJ25" s="69" t="str">
        <f t="shared" si="17"/>
        <v/>
      </c>
      <c r="FK25" s="69" t="str">
        <f t="shared" si="18"/>
        <v/>
      </c>
      <c r="FL25" s="69" t="str">
        <f t="shared" si="19"/>
        <v/>
      </c>
      <c r="FM25" s="69" t="str">
        <f t="shared" si="20"/>
        <v/>
      </c>
      <c r="FN25" s="68" t="str">
        <f t="shared" si="21"/>
        <v/>
      </c>
      <c r="FO25" s="148" t="str">
        <f t="shared" si="22"/>
        <v/>
      </c>
      <c r="FP25" s="138"/>
      <c r="FQ25" s="139"/>
      <c r="FR25" s="139"/>
      <c r="FS25" s="139"/>
      <c r="FT25" s="68" t="str">
        <f t="shared" ref="FT25:FV25" si="71">IF(FP25&lt;&gt;0,$FO$17*FP25,"")</f>
        <v/>
      </c>
      <c r="FU25" s="68" t="str">
        <f t="shared" si="71"/>
        <v/>
      </c>
      <c r="FV25" s="68" t="str">
        <f t="shared" si="71"/>
        <v/>
      </c>
      <c r="FW25" s="92"/>
      <c r="FX25" s="150" t="str">
        <f t="shared" si="24"/>
        <v/>
      </c>
      <c r="FY25" s="69" t="str">
        <f t="shared" si="25"/>
        <v/>
      </c>
      <c r="FZ25" s="69" t="str">
        <f t="shared" si="26"/>
        <v/>
      </c>
      <c r="GA25" s="69" t="str">
        <f t="shared" si="27"/>
        <v/>
      </c>
      <c r="GB25" s="69" t="str">
        <f t="shared" si="28"/>
        <v/>
      </c>
      <c r="GC25" s="69" t="str">
        <f t="shared" si="29"/>
        <v/>
      </c>
      <c r="GD25" s="69" t="str">
        <f t="shared" si="30"/>
        <v/>
      </c>
      <c r="GE25" s="68" t="str">
        <f t="shared" si="31"/>
        <v/>
      </c>
      <c r="GF25" s="148" t="str">
        <f t="shared" si="32"/>
        <v/>
      </c>
      <c r="GG25" s="138"/>
      <c r="GH25" s="139"/>
      <c r="GI25" s="139"/>
      <c r="GJ25" s="139"/>
      <c r="GK25" s="68" t="str">
        <f t="shared" ref="GK25:GM25" si="72">IF(GG25&lt;&gt;0,$GF$17*GG25,"")</f>
        <v/>
      </c>
      <c r="GL25" s="68" t="str">
        <f t="shared" si="72"/>
        <v/>
      </c>
      <c r="GM25" s="68" t="str">
        <f t="shared" si="72"/>
        <v/>
      </c>
      <c r="GN25" s="92"/>
      <c r="GO25" s="150" t="str">
        <f t="shared" si="34"/>
        <v/>
      </c>
      <c r="GP25" s="69" t="str">
        <f t="shared" si="35"/>
        <v/>
      </c>
      <c r="GQ25" s="69" t="str">
        <f t="shared" si="36"/>
        <v/>
      </c>
      <c r="GR25" s="69" t="str">
        <f t="shared" si="37"/>
        <v/>
      </c>
      <c r="GS25" s="69" t="str">
        <f t="shared" si="38"/>
        <v/>
      </c>
      <c r="GT25" s="69" t="str">
        <f t="shared" si="39"/>
        <v/>
      </c>
      <c r="GU25" s="69" t="str">
        <f t="shared" si="40"/>
        <v/>
      </c>
      <c r="GV25" s="68" t="str">
        <f t="shared" si="41"/>
        <v/>
      </c>
      <c r="GW25" s="148" t="str">
        <f t="shared" si="42"/>
        <v/>
      </c>
      <c r="GX25" s="138"/>
      <c r="GY25" s="139"/>
      <c r="GZ25" s="139"/>
      <c r="HA25" s="139"/>
      <c r="HB25" s="68" t="str">
        <f t="shared" ref="HB25:HD25" si="73">IF(GX25&lt;&gt;0,$GW$17*GX25,"")</f>
        <v/>
      </c>
      <c r="HC25" s="68" t="str">
        <f t="shared" si="73"/>
        <v/>
      </c>
      <c r="HD25" s="68" t="str">
        <f t="shared" si="73"/>
        <v/>
      </c>
      <c r="HE25" s="92"/>
      <c r="HF25" s="150" t="str">
        <f t="shared" si="44"/>
        <v/>
      </c>
      <c r="HG25" s="69" t="str">
        <f t="shared" si="45"/>
        <v/>
      </c>
      <c r="HH25" s="69" t="str">
        <f t="shared" si="46"/>
        <v/>
      </c>
      <c r="HI25" s="69" t="str">
        <f t="shared" si="47"/>
        <v/>
      </c>
      <c r="HJ25" s="69" t="str">
        <f t="shared" si="48"/>
        <v/>
      </c>
      <c r="HK25" s="69" t="str">
        <f t="shared" si="49"/>
        <v/>
      </c>
      <c r="HL25" s="69" t="str">
        <f t="shared" si="50"/>
        <v/>
      </c>
      <c r="HM25" s="68" t="str">
        <f t="shared" si="51"/>
        <v/>
      </c>
      <c r="HN25" s="148" t="str">
        <f t="shared" si="52"/>
        <v/>
      </c>
      <c r="HO25" s="138"/>
      <c r="HP25" s="139"/>
      <c r="HQ25" s="139"/>
      <c r="HR25" s="139"/>
      <c r="HS25" s="68" t="str">
        <f t="shared" ref="HS25:HU25" si="74">IF(HO25&lt;&gt;0,$HN$17*HO25,"")</f>
        <v/>
      </c>
      <c r="HT25" s="68" t="str">
        <f t="shared" si="74"/>
        <v/>
      </c>
      <c r="HU25" s="68" t="str">
        <f t="shared" si="74"/>
        <v/>
      </c>
      <c r="HV25" s="92"/>
      <c r="HW25" s="150" t="str">
        <f t="shared" si="54"/>
        <v/>
      </c>
      <c r="HX25" s="69" t="str">
        <f t="shared" si="55"/>
        <v/>
      </c>
      <c r="HY25" s="69" t="str">
        <f t="shared" si="56"/>
        <v/>
      </c>
      <c r="HZ25" s="69" t="str">
        <f t="shared" si="57"/>
        <v/>
      </c>
      <c r="IA25" s="69" t="str">
        <f t="shared" si="58"/>
        <v/>
      </c>
      <c r="IB25" s="69" t="str">
        <f t="shared" si="59"/>
        <v/>
      </c>
      <c r="IC25" s="69" t="str">
        <f t="shared" si="60"/>
        <v/>
      </c>
      <c r="ID25" s="68" t="str">
        <f t="shared" si="61"/>
        <v/>
      </c>
      <c r="IE25" s="216"/>
    </row>
    <row r="26" spans="1:239" s="1" customFormat="1" ht="19.5" thickBot="1" x14ac:dyDescent="0.35">
      <c r="A26" s="234" t="s">
        <v>214</v>
      </c>
      <c r="B26" s="131"/>
      <c r="C26" s="132" t="s">
        <v>200</v>
      </c>
      <c r="D26" s="259"/>
      <c r="E26" s="14"/>
      <c r="F26" s="14">
        <v>3</v>
      </c>
      <c r="G26" s="14"/>
      <c r="H26" s="15"/>
      <c r="I26" s="14"/>
      <c r="J26" s="14"/>
      <c r="K26" s="14"/>
      <c r="L26" s="14"/>
      <c r="M26" s="14"/>
      <c r="N26" s="14"/>
      <c r="O26" s="16"/>
      <c r="P26" s="16"/>
      <c r="Q26" s="11"/>
      <c r="R26" s="11"/>
      <c r="S26" s="11"/>
      <c r="T26" s="12"/>
      <c r="U26" s="11"/>
      <c r="V26" s="11"/>
      <c r="W26" s="11"/>
      <c r="X26" s="11"/>
      <c r="Y26" s="442">
        <v>4</v>
      </c>
      <c r="Z26" s="115"/>
      <c r="AA26" s="59">
        <f t="shared" ref="AA26" si="75">Y26*30</f>
        <v>120</v>
      </c>
      <c r="AB26" s="19">
        <f t="shared" ref="AB26" si="76">SUM(AC26:AE26)</f>
        <v>48</v>
      </c>
      <c r="AC26" s="78">
        <f t="shared" ref="AC26" si="77">$AI$17*AJ26+BA26*$AZ$17+BR26*$BQ$17+CI26*$CH$17+CZ26*$CY$17+DQ26*$DP$17+EH26*$EG$17+EY26*$EX$17+FP26*$FO$17+GX26*$GW$17+GG26*$GF$17+HO26*$HN$17</f>
        <v>32</v>
      </c>
      <c r="AD26" s="78">
        <f t="shared" ref="AD26" si="78">$AI$17*AK26+BB26*$AZ$17+BS26*$BQ$17+CJ26*$CH$17+DA26*$CY$17+DR26*$DP$17+EI26*$EG$17+EZ26*$EX$17+FQ26*$FO$17+GY26*$GW$17+GH26*$GF$17+HP26*$HN$17</f>
        <v>16</v>
      </c>
      <c r="AE26" s="78">
        <f t="shared" ref="AE26" si="79">$AI$17*AL26+BC26*$AZ$17+BT26*$BQ$17+CK26*$CH$17+DB26*$CY$17+DS26*$DP$17+EJ26*$EG$17+FA26*$EX$17+FR26*$FO$17+GZ26*$GW$17+GI26*$GF$17+HQ26*$HN$17</f>
        <v>0</v>
      </c>
      <c r="AF26" s="79">
        <f t="shared" ref="AF26" si="80">AA26-AB26</f>
        <v>72</v>
      </c>
      <c r="AG26" s="443">
        <f t="shared" ref="AG26" si="81">(AF26/AA26)</f>
        <v>0.6</v>
      </c>
      <c r="AH26" s="77">
        <f t="shared" ref="AH26" si="82">AF26-SUM(AQ26,BH26,BY26,CP26,DG26,DX26,EO26,FF26,FW26,GN26,HE26,HV26)</f>
        <v>72</v>
      </c>
      <c r="AI26" s="148" t="str">
        <f t="shared" ref="AI26" si="83">IF(SUM(AJ26:AL26)&lt;&gt;0,SUM(AJ26:AL26),"")</f>
        <v/>
      </c>
      <c r="AJ26" s="138"/>
      <c r="AK26" s="139"/>
      <c r="AL26" s="139"/>
      <c r="AM26" s="139"/>
      <c r="AN26" s="68" t="str">
        <f t="shared" ref="AN26" si="84">IF(AJ26&lt;&gt;0,$AI$17*AJ26,"")</f>
        <v/>
      </c>
      <c r="AO26" s="68" t="str">
        <f t="shared" ref="AO26" si="85">IF(AK26&lt;&gt;0,$AI$17*AK26,"")</f>
        <v/>
      </c>
      <c r="AP26" s="68" t="str">
        <f t="shared" ref="AP26" si="86">IF(AL26&lt;&gt;0,$AI$17*AL26,"")</f>
        <v/>
      </c>
      <c r="AQ26" s="92"/>
      <c r="AR26" s="150"/>
      <c r="AS26" s="69"/>
      <c r="AT26" s="69"/>
      <c r="AU26" s="69"/>
      <c r="AV26" s="69"/>
      <c r="AW26" s="69"/>
      <c r="AX26" s="69"/>
      <c r="AY26" s="68"/>
      <c r="AZ26" s="148" t="str">
        <f t="shared" ref="AZ26" si="87">IF(SUM(BA26:BD26)&lt;&gt;0,SUM(BA26:BD26),"")</f>
        <v/>
      </c>
      <c r="BA26" s="138"/>
      <c r="BB26" s="139"/>
      <c r="BC26" s="139"/>
      <c r="BD26" s="139"/>
      <c r="BE26" s="68" t="str">
        <f t="shared" ref="BE26" si="88">IF(BA26&lt;&gt;0,$AZ$17*BA26,"")</f>
        <v/>
      </c>
      <c r="BF26" s="68" t="str">
        <f t="shared" ref="BF26" si="89">IF(BB26&lt;&gt;0,$AZ$17*BB26,"")</f>
        <v/>
      </c>
      <c r="BG26" s="68" t="str">
        <f t="shared" ref="BG26" si="90">IF(BC26&lt;&gt;0,$AZ$17*BC26,"")</f>
        <v/>
      </c>
      <c r="BH26" s="92"/>
      <c r="BI26" s="150"/>
      <c r="BJ26" s="69"/>
      <c r="BK26" s="69"/>
      <c r="BL26" s="69"/>
      <c r="BM26" s="69"/>
      <c r="BN26" s="69"/>
      <c r="BO26" s="69"/>
      <c r="BP26" s="68"/>
      <c r="BQ26" s="148">
        <f t="shared" ref="BQ26" si="91">IF(SUM(BR26:BU26)&lt;&gt;0,SUM(BR26:BU26),"")</f>
        <v>3</v>
      </c>
      <c r="BR26" s="138">
        <v>2</v>
      </c>
      <c r="BS26" s="139">
        <v>1</v>
      </c>
      <c r="BT26" s="139"/>
      <c r="BU26" s="139"/>
      <c r="BV26" s="68">
        <f t="shared" ref="BV26" si="92">IF(BR26&lt;&gt;0,$BQ$17*BR26,"")</f>
        <v>32</v>
      </c>
      <c r="BW26" s="68">
        <f t="shared" ref="BW26" si="93">IF(BS26&lt;&gt;0,$BQ$17*BS26,"")</f>
        <v>16</v>
      </c>
      <c r="BX26" s="68" t="str">
        <f t="shared" ref="BX26" si="94">IF(BT26&lt;&gt;0,$BQ$17*BT26,"")</f>
        <v/>
      </c>
      <c r="BY26" s="92"/>
      <c r="BZ26" s="150"/>
      <c r="CA26" s="69"/>
      <c r="CB26" s="69"/>
      <c r="CC26" s="69"/>
      <c r="CD26" s="69"/>
      <c r="CE26" s="69"/>
      <c r="CF26" s="69"/>
      <c r="CG26" s="68"/>
      <c r="CH26" s="148" t="str">
        <f t="shared" ref="CH26" si="95">IF(SUM(CI26:CL26)&lt;&gt;0,SUM(CI26:CL26),"")</f>
        <v/>
      </c>
      <c r="CI26" s="138"/>
      <c r="CJ26" s="139"/>
      <c r="CK26" s="139"/>
      <c r="CL26" s="139"/>
      <c r="CM26" s="68" t="str">
        <f t="shared" ref="CM26" si="96">IF(CI26&lt;&gt;0,$CH$17*CI26,"")</f>
        <v/>
      </c>
      <c r="CN26" s="68" t="str">
        <f t="shared" ref="CN26" si="97">IF(CJ26&lt;&gt;0,$CH$17*CJ26,"")</f>
        <v/>
      </c>
      <c r="CO26" s="68" t="str">
        <f t="shared" ref="CO26" si="98">IF(CK26&lt;&gt;0,$CH$17*CK26,"")</f>
        <v/>
      </c>
      <c r="CP26" s="92"/>
      <c r="CQ26" s="150"/>
      <c r="CR26" s="69"/>
      <c r="CS26" s="69"/>
      <c r="CT26" s="69"/>
      <c r="CU26" s="69"/>
      <c r="CV26" s="69"/>
      <c r="CW26" s="69"/>
      <c r="CX26" s="68"/>
      <c r="CY26" s="148" t="str">
        <f t="shared" ref="CY26" si="99">IF(SUM(CZ26:DC26)&lt;&gt;0,SUM(CZ26:DC26),"")</f>
        <v/>
      </c>
      <c r="CZ26" s="138"/>
      <c r="DA26" s="139"/>
      <c r="DB26" s="139"/>
      <c r="DC26" s="139"/>
      <c r="DD26" s="68" t="str">
        <f t="shared" ref="DD26" si="100">IF(CZ26&lt;&gt;0,$AI$17*CZ26,"")</f>
        <v/>
      </c>
      <c r="DE26" s="68" t="str">
        <f t="shared" ref="DE26" si="101">IF(DA26&lt;&gt;0,$AI$17*DA26,"")</f>
        <v/>
      </c>
      <c r="DF26" s="68" t="str">
        <f t="shared" ref="DF26" si="102">IF(DB26&lt;&gt;0,$AI$17*DB26,"")</f>
        <v/>
      </c>
      <c r="DG26" s="92"/>
      <c r="DH26" s="150"/>
      <c r="DI26" s="69"/>
      <c r="DJ26" s="69"/>
      <c r="DK26" s="69"/>
      <c r="DL26" s="69"/>
      <c r="DM26" s="69"/>
      <c r="DN26" s="69"/>
      <c r="DO26" s="68"/>
      <c r="DP26" s="148" t="str">
        <f t="shared" ref="DP26" si="103">IF(SUM(DQ26:DT26)&lt;&gt;0,SUM(DQ26:DT26),"")</f>
        <v/>
      </c>
      <c r="DQ26" s="138"/>
      <c r="DR26" s="139"/>
      <c r="DS26" s="139"/>
      <c r="DT26" s="139"/>
      <c r="DU26" s="68"/>
      <c r="DV26" s="68"/>
      <c r="DW26" s="68"/>
      <c r="DX26" s="92"/>
      <c r="DY26" s="150"/>
      <c r="DZ26" s="69"/>
      <c r="EA26" s="69"/>
      <c r="EB26" s="69"/>
      <c r="EC26" s="69"/>
      <c r="ED26" s="69"/>
      <c r="EE26" s="69"/>
      <c r="EF26" s="68"/>
      <c r="EG26" s="148" t="str">
        <f t="shared" ref="EG26" si="104">IF(SUM(EH26:EK26)&lt;&gt;0,SUM(EH26:EK26),"")</f>
        <v/>
      </c>
      <c r="EH26" s="138"/>
      <c r="EI26" s="139"/>
      <c r="EJ26" s="139"/>
      <c r="EK26" s="139"/>
      <c r="EL26" s="68"/>
      <c r="EM26" s="68"/>
      <c r="EN26" s="68"/>
      <c r="EO26" s="92"/>
      <c r="EP26" s="150"/>
      <c r="EQ26" s="69"/>
      <c r="ER26" s="69"/>
      <c r="ES26" s="69"/>
      <c r="ET26" s="69"/>
      <c r="EU26" s="69"/>
      <c r="EV26" s="69"/>
      <c r="EW26" s="68"/>
      <c r="EX26" s="148" t="str">
        <f t="shared" ref="EX26" si="105">IF(SUM(EY26:FB26)&lt;&gt;0,SUM(EY26:FB26),"")</f>
        <v/>
      </c>
      <c r="EY26" s="138"/>
      <c r="EZ26" s="139"/>
      <c r="FA26" s="139"/>
      <c r="FB26" s="139"/>
      <c r="FC26" s="68" t="str">
        <f t="shared" ref="FC26" si="106">IF(EY26&lt;&gt;0,$EX$17*EY26,"")</f>
        <v/>
      </c>
      <c r="FD26" s="68" t="str">
        <f t="shared" ref="FD26" si="107">IF(EZ26&lt;&gt;0,$EX$17*EZ26,"")</f>
        <v/>
      </c>
      <c r="FE26" s="68" t="str">
        <f t="shared" ref="FE26" si="108">IF(FA26&lt;&gt;0,$EX$17*FA26,"")</f>
        <v/>
      </c>
      <c r="FF26" s="92"/>
      <c r="FG26" s="150" t="str">
        <f t="shared" ref="FG26" si="109">IF(FB26&lt;&gt;0,$EX$17*FB26,"")</f>
        <v/>
      </c>
      <c r="FH26" s="69" t="str">
        <f t="shared" si="15"/>
        <v/>
      </c>
      <c r="FI26" s="69" t="str">
        <f t="shared" si="16"/>
        <v/>
      </c>
      <c r="FJ26" s="69" t="str">
        <f t="shared" si="17"/>
        <v/>
      </c>
      <c r="FK26" s="69" t="str">
        <f t="shared" si="18"/>
        <v/>
      </c>
      <c r="FL26" s="69" t="str">
        <f t="shared" si="19"/>
        <v/>
      </c>
      <c r="FM26" s="69" t="str">
        <f t="shared" si="20"/>
        <v/>
      </c>
      <c r="FN26" s="68" t="str">
        <f t="shared" ref="FN26" si="110">IF(SUM(EY26:FA26)&lt;&gt;0,SUM(FC26:FF26),"")</f>
        <v/>
      </c>
      <c r="FO26" s="146" t="str">
        <f t="shared" ref="FO26" si="111">IF(SUM(FP26:FR26)&lt;&gt;0,SUM(FP26:FR26),"")</f>
        <v/>
      </c>
      <c r="FP26" s="138"/>
      <c r="FQ26" s="139"/>
      <c r="FR26" s="139"/>
      <c r="FS26" s="139"/>
      <c r="FT26" s="68" t="str">
        <f t="shared" ref="FT26" si="112">IF(FP26&lt;&gt;0,$FO$17*FP26,"")</f>
        <v/>
      </c>
      <c r="FU26" s="68" t="str">
        <f t="shared" ref="FU26" si="113">IF(FQ26&lt;&gt;0,$FO$17*FQ26,"")</f>
        <v/>
      </c>
      <c r="FV26" s="68" t="str">
        <f t="shared" ref="FV26" si="114">IF(FR26&lt;&gt;0,$FO$17*FR26,"")</f>
        <v/>
      </c>
      <c r="FW26" s="92"/>
      <c r="FX26" s="150" t="str">
        <f t="shared" ref="FX26" si="115">IF(FS26&lt;&gt;0,$FO$17*FS26,"")</f>
        <v/>
      </c>
      <c r="FY26" s="69" t="str">
        <f t="shared" si="25"/>
        <v/>
      </c>
      <c r="FZ26" s="69" t="str">
        <f t="shared" si="26"/>
        <v/>
      </c>
      <c r="GA26" s="69" t="str">
        <f t="shared" si="27"/>
        <v/>
      </c>
      <c r="GB26" s="69" t="str">
        <f t="shared" si="28"/>
        <v/>
      </c>
      <c r="GC26" s="69" t="str">
        <f t="shared" si="29"/>
        <v/>
      </c>
      <c r="GD26" s="69" t="str">
        <f t="shared" si="30"/>
        <v/>
      </c>
      <c r="GE26" s="68" t="str">
        <f t="shared" ref="GE26" si="116">IF(SUM(FP26:FR26)&lt;&gt;0,SUM(FT26:FW26),"")</f>
        <v/>
      </c>
      <c r="GF26" s="146" t="str">
        <f t="shared" ref="GF26" si="117">IF(SUM(GG26:GI26)&lt;&gt;0,SUM(GG26:GI26),"")</f>
        <v/>
      </c>
      <c r="GG26" s="138"/>
      <c r="GH26" s="139"/>
      <c r="GI26" s="139"/>
      <c r="GJ26" s="139"/>
      <c r="GK26" s="68" t="str">
        <f t="shared" ref="GK26" si="118">IF(GG26&lt;&gt;0,$GF$17*GG26,"")</f>
        <v/>
      </c>
      <c r="GL26" s="68" t="str">
        <f t="shared" ref="GL26" si="119">IF(GH26&lt;&gt;0,$GF$17*GH26,"")</f>
        <v/>
      </c>
      <c r="GM26" s="68" t="str">
        <f t="shared" ref="GM26" si="120">IF(GI26&lt;&gt;0,$GF$17*GI26,"")</f>
        <v/>
      </c>
      <c r="GN26" s="92"/>
      <c r="GO26" s="150" t="str">
        <f t="shared" ref="GO26" si="121">IF(GJ26&lt;&gt;0,$GF$17*GJ26,"")</f>
        <v/>
      </c>
      <c r="GP26" s="69" t="str">
        <f t="shared" si="35"/>
        <v/>
      </c>
      <c r="GQ26" s="69" t="str">
        <f t="shared" si="36"/>
        <v/>
      </c>
      <c r="GR26" s="69" t="str">
        <f t="shared" si="37"/>
        <v/>
      </c>
      <c r="GS26" s="69" t="str">
        <f t="shared" si="38"/>
        <v/>
      </c>
      <c r="GT26" s="69" t="str">
        <f t="shared" si="39"/>
        <v/>
      </c>
      <c r="GU26" s="69" t="str">
        <f t="shared" si="40"/>
        <v/>
      </c>
      <c r="GV26" s="68" t="str">
        <f t="shared" ref="GV26" si="122">IF(SUM(GG26:GI26)&lt;&gt;0,SUM(GK26:GN26),"")</f>
        <v/>
      </c>
      <c r="GW26" s="146" t="str">
        <f t="shared" ref="GW26" si="123">IF(SUM(GX26:GZ26)&lt;&gt;0,SUM(GX26:GZ26),"")</f>
        <v/>
      </c>
      <c r="GX26" s="138"/>
      <c r="GY26" s="139"/>
      <c r="GZ26" s="139"/>
      <c r="HA26" s="139"/>
      <c r="HB26" s="68" t="str">
        <f t="shared" ref="HB26" si="124">IF(GX26&lt;&gt;0,$GW$17*GX26,"")</f>
        <v/>
      </c>
      <c r="HC26" s="68" t="str">
        <f t="shared" ref="HC26" si="125">IF(GY26&lt;&gt;0,$GW$17*GY26,"")</f>
        <v/>
      </c>
      <c r="HD26" s="68" t="str">
        <f t="shared" ref="HD26" si="126">IF(GZ26&lt;&gt;0,$GW$17*GZ26,"")</f>
        <v/>
      </c>
      <c r="HE26" s="92"/>
      <c r="HF26" s="150" t="str">
        <f t="shared" ref="HF26" si="127">IF(HA26&lt;&gt;0,$GW$17*HA26,"")</f>
        <v/>
      </c>
      <c r="HG26" s="69" t="str">
        <f t="shared" si="45"/>
        <v/>
      </c>
      <c r="HH26" s="69" t="str">
        <f t="shared" si="46"/>
        <v/>
      </c>
      <c r="HI26" s="69" t="str">
        <f t="shared" si="47"/>
        <v/>
      </c>
      <c r="HJ26" s="69" t="str">
        <f t="shared" si="48"/>
        <v/>
      </c>
      <c r="HK26" s="69" t="str">
        <f t="shared" si="49"/>
        <v/>
      </c>
      <c r="HL26" s="69" t="str">
        <f t="shared" si="50"/>
        <v/>
      </c>
      <c r="HM26" s="68" t="str">
        <f t="shared" ref="HM26" si="128">IF(SUM(GX26:GZ26)&lt;&gt;0,SUM(HB26:HE26),"")</f>
        <v/>
      </c>
      <c r="HN26" s="146" t="str">
        <f t="shared" ref="HN26" si="129">IF(SUM(HO26:HQ26)&lt;&gt;0,SUM(HO26:HQ26),"")</f>
        <v/>
      </c>
      <c r="HO26" s="138"/>
      <c r="HP26" s="139"/>
      <c r="HQ26" s="139"/>
      <c r="HR26" s="139"/>
      <c r="HS26" s="68" t="str">
        <f t="shared" ref="HS26" si="130">IF(HO26&lt;&gt;0,$HN$17*HO26,"")</f>
        <v/>
      </c>
      <c r="HT26" s="68" t="str">
        <f t="shared" ref="HT26" si="131">IF(HP26&lt;&gt;0,$HN$17*HP26,"")</f>
        <v/>
      </c>
      <c r="HU26" s="68" t="str">
        <f t="shared" ref="HU26" si="132">IF(HQ26&lt;&gt;0,$HN$17*HQ26,"")</f>
        <v/>
      </c>
      <c r="HV26" s="92"/>
      <c r="HW26" s="150" t="str">
        <f t="shared" ref="HW26" si="133">IF(HR26&lt;&gt;0,$GW$17*HR26,"")</f>
        <v/>
      </c>
      <c r="HX26" s="69" t="str">
        <f t="shared" si="55"/>
        <v/>
      </c>
      <c r="HY26" s="69" t="str">
        <f t="shared" si="56"/>
        <v/>
      </c>
      <c r="HZ26" s="69" t="str">
        <f t="shared" si="57"/>
        <v/>
      </c>
      <c r="IA26" s="69" t="str">
        <f t="shared" si="58"/>
        <v/>
      </c>
      <c r="IB26" s="69" t="str">
        <f t="shared" si="59"/>
        <v/>
      </c>
      <c r="IC26" s="69" t="str">
        <f t="shared" si="60"/>
        <v/>
      </c>
      <c r="ID26" s="68" t="str">
        <f t="shared" ref="ID26" si="134">IF(SUM(HO26:HQ26)&lt;&gt;0,SUM(HS26:HV26),"")</f>
        <v/>
      </c>
      <c r="IE26" s="216"/>
    </row>
    <row r="27" spans="1:239" s="1" customFormat="1" ht="19.899999999999999" customHeight="1" thickBot="1" x14ac:dyDescent="0.35">
      <c r="A27" s="232"/>
      <c r="B27" s="130"/>
      <c r="C27" s="200" t="s">
        <v>84</v>
      </c>
      <c r="D27" s="136"/>
      <c r="E27" s="18"/>
      <c r="F27" s="18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261">
        <f>SUM(Y21:Z26)</f>
        <v>36</v>
      </c>
      <c r="Z27" s="118"/>
      <c r="AA27" s="201">
        <f>SUM(AA21:AA26)</f>
        <v>1080</v>
      </c>
      <c r="AB27" s="17"/>
      <c r="AC27" s="70"/>
      <c r="AD27" s="62"/>
      <c r="AE27" s="62"/>
      <c r="AF27" s="62"/>
      <c r="AG27" s="62" t="s">
        <v>3</v>
      </c>
      <c r="AH27" s="62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 t="str">
        <f t="shared" si="63"/>
        <v/>
      </c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 t="str">
        <f t="shared" si="64"/>
        <v/>
      </c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 t="str">
        <f t="shared" si="65"/>
        <v/>
      </c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 t="str">
        <f t="shared" si="66"/>
        <v/>
      </c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 t="str">
        <f t="shared" si="67"/>
        <v/>
      </c>
      <c r="DQ27" s="199"/>
      <c r="DR27" s="199"/>
      <c r="DS27" s="199"/>
      <c r="DT27" s="199"/>
      <c r="DU27" s="199"/>
      <c r="DV27" s="199"/>
      <c r="DW27" s="199"/>
      <c r="DX27" s="199"/>
      <c r="DY27" s="199"/>
      <c r="DZ27" s="199"/>
      <c r="EA27" s="199"/>
      <c r="EB27" s="199"/>
      <c r="EC27" s="199"/>
      <c r="ED27" s="199"/>
      <c r="EE27" s="199"/>
      <c r="EF27" s="199"/>
      <c r="EG27" s="199" t="str">
        <f t="shared" si="68"/>
        <v/>
      </c>
      <c r="EH27" s="199"/>
      <c r="EI27" s="199"/>
      <c r="EJ27" s="199"/>
      <c r="EK27" s="199"/>
      <c r="EL27" s="199"/>
      <c r="EM27" s="199"/>
      <c r="EN27" s="199"/>
      <c r="EO27" s="199"/>
      <c r="EP27" s="199"/>
      <c r="EQ27" s="199"/>
      <c r="ER27" s="199"/>
      <c r="ES27" s="199"/>
      <c r="ET27" s="199"/>
      <c r="EU27" s="199"/>
      <c r="EV27" s="199"/>
      <c r="EW27" s="199"/>
      <c r="EX27" s="199" t="str">
        <f t="shared" si="69"/>
        <v/>
      </c>
      <c r="EY27" s="199"/>
      <c r="EZ27" s="199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199"/>
      <c r="FL27" s="199"/>
      <c r="FM27" s="199"/>
      <c r="FN27" s="199"/>
      <c r="FO27" s="199"/>
      <c r="FP27" s="199"/>
      <c r="FQ27" s="199"/>
      <c r="FR27" s="199"/>
      <c r="FS27" s="199"/>
      <c r="FT27" s="199"/>
      <c r="FU27" s="199"/>
      <c r="FV27" s="199"/>
      <c r="FW27" s="199"/>
      <c r="FX27" s="199"/>
      <c r="FY27" s="199"/>
      <c r="FZ27" s="199"/>
      <c r="GA27" s="199"/>
      <c r="GB27" s="199"/>
      <c r="GC27" s="199"/>
      <c r="GD27" s="199"/>
      <c r="GE27" s="199"/>
      <c r="GF27" s="199"/>
      <c r="GG27" s="199"/>
      <c r="GH27" s="199"/>
      <c r="GI27" s="199"/>
      <c r="GJ27" s="199"/>
      <c r="GK27" s="199"/>
      <c r="GL27" s="199"/>
      <c r="GM27" s="199"/>
      <c r="GN27" s="199"/>
      <c r="GO27" s="199"/>
      <c r="GP27" s="199"/>
      <c r="GQ27" s="199"/>
      <c r="GR27" s="199"/>
      <c r="GS27" s="199"/>
      <c r="GT27" s="199"/>
      <c r="GU27" s="199"/>
      <c r="GV27" s="199"/>
      <c r="GW27" s="199"/>
      <c r="GX27" s="199"/>
      <c r="GY27" s="199"/>
      <c r="GZ27" s="199"/>
      <c r="HA27" s="199"/>
      <c r="HB27" s="199"/>
      <c r="HC27" s="199"/>
      <c r="HD27" s="199"/>
      <c r="HE27" s="199"/>
      <c r="HF27" s="199"/>
      <c r="HG27" s="199"/>
      <c r="HH27" s="199"/>
      <c r="HI27" s="199"/>
      <c r="HJ27" s="199"/>
      <c r="HK27" s="199"/>
      <c r="HL27" s="199"/>
      <c r="HM27" s="199"/>
      <c r="HN27" s="199"/>
      <c r="HO27" s="73"/>
      <c r="HP27" s="73"/>
      <c r="HQ27" s="18"/>
      <c r="HR27" s="18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217"/>
    </row>
    <row r="28" spans="1:239" s="1" customFormat="1" ht="19.899999999999999" customHeight="1" x14ac:dyDescent="0.3">
      <c r="A28" s="232"/>
      <c r="B28" s="130"/>
      <c r="C28" s="63" t="s">
        <v>177</v>
      </c>
      <c r="D28" s="136"/>
      <c r="E28" s="18"/>
      <c r="F28" s="18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18"/>
      <c r="Z28" s="114"/>
      <c r="AA28" s="251"/>
      <c r="AB28" s="17"/>
      <c r="AC28" s="70"/>
      <c r="AD28" s="62"/>
      <c r="AE28" s="62"/>
      <c r="AF28" s="62"/>
      <c r="AG28" s="62"/>
      <c r="AH28" s="62">
        <f>AF28-SUM(AQ28,BH28,BY28,CP28,DG28,DX28,EO28,FF28,FW28,GN28,HE28,HV28)</f>
        <v>0</v>
      </c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 t="str">
        <f t="shared" si="63"/>
        <v/>
      </c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 t="str">
        <f t="shared" si="64"/>
        <v/>
      </c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 t="str">
        <f t="shared" si="65"/>
        <v/>
      </c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 t="str">
        <f t="shared" si="66"/>
        <v/>
      </c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 t="str">
        <f t="shared" si="67"/>
        <v/>
      </c>
      <c r="DQ28" s="199"/>
      <c r="DR28" s="199"/>
      <c r="DS28" s="199"/>
      <c r="DT28" s="199"/>
      <c r="DU28" s="199"/>
      <c r="DV28" s="199"/>
      <c r="DW28" s="199"/>
      <c r="DX28" s="199"/>
      <c r="DY28" s="199"/>
      <c r="DZ28" s="199"/>
      <c r="EA28" s="199"/>
      <c r="EB28" s="199"/>
      <c r="EC28" s="199"/>
      <c r="ED28" s="199"/>
      <c r="EE28" s="199"/>
      <c r="EF28" s="199"/>
      <c r="EG28" s="199" t="str">
        <f t="shared" si="68"/>
        <v/>
      </c>
      <c r="EH28" s="199"/>
      <c r="EI28" s="199"/>
      <c r="EJ28" s="199"/>
      <c r="EK28" s="199"/>
      <c r="EL28" s="199"/>
      <c r="EM28" s="199"/>
      <c r="EN28" s="199"/>
      <c r="EO28" s="199"/>
      <c r="EP28" s="199"/>
      <c r="EQ28" s="199"/>
      <c r="ER28" s="199"/>
      <c r="ES28" s="199"/>
      <c r="ET28" s="199"/>
      <c r="EU28" s="199"/>
      <c r="EV28" s="199"/>
      <c r="EW28" s="199"/>
      <c r="EX28" s="199" t="str">
        <f t="shared" si="69"/>
        <v/>
      </c>
      <c r="EY28" s="199"/>
      <c r="EZ28" s="199"/>
      <c r="FA28" s="199"/>
      <c r="FB28" s="199"/>
      <c r="FC28" s="199"/>
      <c r="FD28" s="199"/>
      <c r="FE28" s="199"/>
      <c r="FF28" s="199"/>
      <c r="FG28" s="199"/>
      <c r="FH28" s="199"/>
      <c r="FI28" s="199"/>
      <c r="FJ28" s="199"/>
      <c r="FK28" s="199"/>
      <c r="FL28" s="199"/>
      <c r="FM28" s="199"/>
      <c r="FN28" s="199"/>
      <c r="FO28" s="199"/>
      <c r="FP28" s="199"/>
      <c r="FQ28" s="199"/>
      <c r="FR28" s="199"/>
      <c r="FS28" s="199"/>
      <c r="FT28" s="199"/>
      <c r="FU28" s="199"/>
      <c r="FV28" s="199"/>
      <c r="FW28" s="199"/>
      <c r="FX28" s="199"/>
      <c r="FY28" s="199"/>
      <c r="FZ28" s="199"/>
      <c r="GA28" s="199"/>
      <c r="GB28" s="199"/>
      <c r="GC28" s="199"/>
      <c r="GD28" s="199"/>
      <c r="GE28" s="199"/>
      <c r="GF28" s="199"/>
      <c r="GG28" s="199"/>
      <c r="GH28" s="199"/>
      <c r="GI28" s="199"/>
      <c r="GJ28" s="199"/>
      <c r="GK28" s="199"/>
      <c r="GL28" s="199"/>
      <c r="GM28" s="199"/>
      <c r="GN28" s="199"/>
      <c r="GO28" s="199"/>
      <c r="GP28" s="199"/>
      <c r="GQ28" s="199"/>
      <c r="GR28" s="199"/>
      <c r="GS28" s="199"/>
      <c r="GT28" s="199"/>
      <c r="GU28" s="199"/>
      <c r="GV28" s="199"/>
      <c r="GW28" s="199"/>
      <c r="GX28" s="199"/>
      <c r="GY28" s="199"/>
      <c r="GZ28" s="199"/>
      <c r="HA28" s="199"/>
      <c r="HB28" s="199"/>
      <c r="HC28" s="199"/>
      <c r="HD28" s="199"/>
      <c r="HE28" s="199"/>
      <c r="HF28" s="199"/>
      <c r="HG28" s="199"/>
      <c r="HH28" s="199"/>
      <c r="HI28" s="199"/>
      <c r="HJ28" s="199"/>
      <c r="HK28" s="199"/>
      <c r="HL28" s="199"/>
      <c r="HM28" s="199"/>
      <c r="HN28" s="199"/>
      <c r="HO28" s="73"/>
      <c r="HP28" s="73"/>
      <c r="HQ28" s="18"/>
      <c r="HR28" s="18"/>
      <c r="HS28" s="73" t="str">
        <f>IF(HO28&lt;&gt;0,$HN$17*HO28,"")</f>
        <v/>
      </c>
      <c r="HT28" s="73" t="str">
        <f>IF(HP28&lt;&gt;0,$HN$17*HP28,"")</f>
        <v/>
      </c>
      <c r="HU28" s="73" t="str">
        <f>IF(HQ28&lt;&gt;0,$HN$17*HQ28,"")</f>
        <v/>
      </c>
      <c r="HV28" s="73"/>
      <c r="HW28" s="73" t="str">
        <f>IF(HR28&lt;&gt;0,$GW$17*HR28,"")</f>
        <v/>
      </c>
      <c r="HX28" s="73" t="str">
        <f>IF(($O28=$HN$15),"КП","")</f>
        <v/>
      </c>
      <c r="HY28" s="73" t="str">
        <f>IF(($P28=$HN$15),"КР","")</f>
        <v/>
      </c>
      <c r="HZ28" s="73" t="str">
        <f>IF(($Q28=$HN$15),"РГР",IF(($R28=$HN$15),"РГР",IF(($S28=$HN$15),"РГР",IF(($T28=$HN$15),"РГР",""))))</f>
        <v/>
      </c>
      <c r="IA28" s="73" t="str">
        <f>IF(($U28=$HN$15),"контр",IF(($V28=$HN$15),"контр",IF(($W28=$HN$15),"контр",IF(($X28=$HN$15),"контр",""))))</f>
        <v/>
      </c>
      <c r="IB28" s="73" t="str">
        <f>IF(($E28=$HN$15),"іспит",IF(($F28=$HN$15),"іспит",IF(($G28=$HN$15),"іспит",IF(($H28=$HN$15),"іспит",""))))</f>
        <v/>
      </c>
      <c r="IC28" s="73" t="str">
        <f>IF(($I28=$HN$15),"залік",IF(($K28=$HN$15),"залік",IF(($L28=$HN$15),"залік",IF(($M28=$HN$15),"залік",IF(($N28=$HN$15),"залік","")))))</f>
        <v/>
      </c>
      <c r="ID28" s="73" t="str">
        <f>IF(SUM(HO28:HQ28)&lt;&gt;0,SUM(HS28:HV28),"")</f>
        <v/>
      </c>
      <c r="IE28" s="217"/>
    </row>
    <row r="29" spans="1:239" s="1" customFormat="1" ht="18.75" x14ac:dyDescent="0.3">
      <c r="A29" s="233" t="s">
        <v>184</v>
      </c>
      <c r="B29" s="131"/>
      <c r="C29" s="132" t="s">
        <v>259</v>
      </c>
      <c r="D29" s="572"/>
      <c r="E29" s="14">
        <v>1</v>
      </c>
      <c r="F29" s="14">
        <v>2</v>
      </c>
      <c r="G29" s="14"/>
      <c r="H29" s="15"/>
      <c r="I29" s="14"/>
      <c r="J29" s="14"/>
      <c r="K29" s="14"/>
      <c r="L29" s="14"/>
      <c r="M29" s="14"/>
      <c r="N29" s="14"/>
      <c r="O29" s="16"/>
      <c r="P29" s="16"/>
      <c r="Q29" s="11"/>
      <c r="R29" s="11"/>
      <c r="S29" s="11"/>
      <c r="T29" s="12"/>
      <c r="U29" s="11"/>
      <c r="V29" s="11"/>
      <c r="W29" s="11"/>
      <c r="X29" s="11"/>
      <c r="Y29" s="577">
        <v>10</v>
      </c>
      <c r="Z29" s="115"/>
      <c r="AA29" s="59">
        <f t="shared" ref="AA29:AA31" si="135">Y29*30</f>
        <v>300</v>
      </c>
      <c r="AB29" s="19">
        <f t="shared" ref="AB29" si="136">SUM(AC29:AE29)</f>
        <v>118</v>
      </c>
      <c r="AC29" s="619">
        <f t="shared" ref="AC29:AE31" si="137">$AI$17*AJ29+BA29*$AZ$17+BR29*$BQ$17+CI29*$CH$17+CZ29*$CY$17+DQ29*$DP$17+EH29*$EG$17+EY29*$EX$17+FP29*$FO$17+GX29*$GW$17+GG29*$GF$17+HO29*$HN$17</f>
        <v>50</v>
      </c>
      <c r="AD29" s="619">
        <f t="shared" si="137"/>
        <v>68</v>
      </c>
      <c r="AE29" s="78">
        <f t="shared" si="137"/>
        <v>0</v>
      </c>
      <c r="AF29" s="79">
        <f t="shared" ref="AF29:AF30" si="138">AA29-AB29</f>
        <v>182</v>
      </c>
      <c r="AG29" s="443">
        <f t="shared" ref="AG29:AG31" si="139">(AF29/AA29)</f>
        <v>0.60666666666666669</v>
      </c>
      <c r="AH29" s="77">
        <f t="shared" ref="AH29" si="140">AF29-SUM(AQ29,BH29,BY29,CP29,DG29,DX29,EO29,FF29,FW29,GN29,HE29,HV29)</f>
        <v>182</v>
      </c>
      <c r="AI29" s="148">
        <f t="shared" ref="AI29" si="141">IF(SUM(AJ29:AL29)&lt;&gt;0,SUM(AJ29:AL29),"")</f>
        <v>4</v>
      </c>
      <c r="AJ29" s="573">
        <v>2</v>
      </c>
      <c r="AK29" s="574">
        <v>2</v>
      </c>
      <c r="AL29" s="574"/>
      <c r="AM29" s="574"/>
      <c r="AN29" s="68">
        <f t="shared" ref="AN29:AP29" si="142">IF(AJ29&lt;&gt;0,$AI$17*AJ29,"")</f>
        <v>32</v>
      </c>
      <c r="AO29" s="68">
        <f t="shared" si="142"/>
        <v>32</v>
      </c>
      <c r="AP29" s="68" t="str">
        <f t="shared" si="142"/>
        <v/>
      </c>
      <c r="AQ29" s="575"/>
      <c r="AR29" s="150"/>
      <c r="AS29" s="576"/>
      <c r="AT29" s="576"/>
      <c r="AU29" s="576"/>
      <c r="AV29" s="576"/>
      <c r="AW29" s="576"/>
      <c r="AX29" s="576"/>
      <c r="AY29" s="68"/>
      <c r="AZ29" s="148">
        <f t="shared" si="63"/>
        <v>3</v>
      </c>
      <c r="BA29" s="573">
        <v>1</v>
      </c>
      <c r="BB29" s="574">
        <v>2</v>
      </c>
      <c r="BC29" s="574"/>
      <c r="BD29" s="574"/>
      <c r="BE29" s="68">
        <f t="shared" ref="BE29:BG31" si="143">IF(BA29&lt;&gt;0,$AZ$17*BA29,"")</f>
        <v>18</v>
      </c>
      <c r="BF29" s="68">
        <f t="shared" si="143"/>
        <v>36</v>
      </c>
      <c r="BG29" s="68" t="str">
        <f t="shared" si="143"/>
        <v/>
      </c>
      <c r="BH29" s="575"/>
      <c r="BI29" s="150"/>
      <c r="BJ29" s="576"/>
      <c r="BK29" s="576"/>
      <c r="BL29" s="576"/>
      <c r="BM29" s="576"/>
      <c r="BN29" s="576"/>
      <c r="BO29" s="576"/>
      <c r="BP29" s="68"/>
      <c r="BQ29" s="148" t="str">
        <f t="shared" si="64"/>
        <v/>
      </c>
      <c r="BR29" s="573"/>
      <c r="BS29" s="574"/>
      <c r="BT29" s="574"/>
      <c r="BU29" s="574"/>
      <c r="BV29" s="68" t="str">
        <f t="shared" ref="BV29:BX31" si="144">IF(BR29&lt;&gt;0,$BQ$17*BR29,"")</f>
        <v/>
      </c>
      <c r="BW29" s="68" t="str">
        <f t="shared" si="144"/>
        <v/>
      </c>
      <c r="BX29" s="68" t="str">
        <f t="shared" si="144"/>
        <v/>
      </c>
      <c r="BY29" s="575"/>
      <c r="BZ29" s="150"/>
      <c r="CA29" s="576"/>
      <c r="CB29" s="576"/>
      <c r="CC29" s="576"/>
      <c r="CD29" s="576"/>
      <c r="CE29" s="576"/>
      <c r="CF29" s="576"/>
      <c r="CG29" s="68"/>
      <c r="CH29" s="148" t="str">
        <f t="shared" si="65"/>
        <v/>
      </c>
      <c r="CI29" s="573"/>
      <c r="CJ29" s="574"/>
      <c r="CK29" s="574"/>
      <c r="CL29" s="574"/>
      <c r="CM29" s="68" t="str">
        <f t="shared" ref="CM29:CO31" si="145">IF(CI29&lt;&gt;0,$CH$17*CI29,"")</f>
        <v/>
      </c>
      <c r="CN29" s="68" t="str">
        <f t="shared" si="145"/>
        <v/>
      </c>
      <c r="CO29" s="68" t="str">
        <f t="shared" si="145"/>
        <v/>
      </c>
      <c r="CP29" s="575"/>
      <c r="CQ29" s="150"/>
      <c r="CR29" s="576"/>
      <c r="CS29" s="576"/>
      <c r="CT29" s="576"/>
      <c r="CU29" s="576"/>
      <c r="CV29" s="576"/>
      <c r="CW29" s="576"/>
      <c r="CX29" s="68"/>
      <c r="CY29" s="148" t="str">
        <f t="shared" si="66"/>
        <v/>
      </c>
      <c r="CZ29" s="573"/>
      <c r="DA29" s="574"/>
      <c r="DB29" s="574"/>
      <c r="DC29" s="574"/>
      <c r="DD29" s="68" t="str">
        <f t="shared" ref="DD29:DF31" si="146">IF(CZ29&lt;&gt;0,$AI$17*CZ29,"")</f>
        <v/>
      </c>
      <c r="DE29" s="68" t="str">
        <f t="shared" si="146"/>
        <v/>
      </c>
      <c r="DF29" s="68" t="str">
        <f t="shared" si="146"/>
        <v/>
      </c>
      <c r="DG29" s="575"/>
      <c r="DH29" s="150"/>
      <c r="DI29" s="576"/>
      <c r="DJ29" s="576"/>
      <c r="DK29" s="576"/>
      <c r="DL29" s="576"/>
      <c r="DM29" s="576"/>
      <c r="DN29" s="576"/>
      <c r="DO29" s="68"/>
      <c r="DP29" s="148" t="str">
        <f t="shared" si="67"/>
        <v/>
      </c>
      <c r="DQ29" s="573"/>
      <c r="DR29" s="574"/>
      <c r="DS29" s="574"/>
      <c r="DT29" s="574"/>
      <c r="DU29" s="68"/>
      <c r="DV29" s="68"/>
      <c r="DW29" s="68"/>
      <c r="DX29" s="575"/>
      <c r="DY29" s="150"/>
      <c r="DZ29" s="576"/>
      <c r="EA29" s="576"/>
      <c r="EB29" s="576"/>
      <c r="EC29" s="576"/>
      <c r="ED29" s="576"/>
      <c r="EE29" s="576"/>
      <c r="EF29" s="68"/>
      <c r="EG29" s="148" t="str">
        <f t="shared" si="68"/>
        <v/>
      </c>
      <c r="EH29" s="573"/>
      <c r="EI29" s="574"/>
      <c r="EJ29" s="574"/>
      <c r="EK29" s="574"/>
      <c r="EL29" s="68"/>
      <c r="EM29" s="68"/>
      <c r="EN29" s="68"/>
      <c r="EO29" s="575"/>
      <c r="EP29" s="150"/>
      <c r="EQ29" s="576"/>
      <c r="ER29" s="576"/>
      <c r="ES29" s="576"/>
      <c r="ET29" s="576"/>
      <c r="EU29" s="576"/>
      <c r="EV29" s="576"/>
      <c r="EW29" s="68"/>
      <c r="EX29" s="148" t="str">
        <f t="shared" si="69"/>
        <v/>
      </c>
      <c r="EY29" s="573"/>
      <c r="EZ29" s="574"/>
      <c r="FA29" s="574"/>
      <c r="FB29" s="574"/>
      <c r="FC29" s="68" t="str">
        <f t="shared" ref="FC29:FE31" si="147">IF(EY29&lt;&gt;0,$EX$17*EY29,"")</f>
        <v/>
      </c>
      <c r="FD29" s="68" t="str">
        <f t="shared" si="147"/>
        <v/>
      </c>
      <c r="FE29" s="68" t="str">
        <f t="shared" si="147"/>
        <v/>
      </c>
      <c r="FF29" s="575"/>
      <c r="FG29" s="150" t="str">
        <f t="shared" ref="FG29" si="148">IF(FB29&lt;&gt;0,$EX$17*FB29,"")</f>
        <v/>
      </c>
      <c r="FH29" s="576" t="str">
        <f t="shared" ref="FH29:FH33" si="149">IF(($O29=$EX$15),"КП","")</f>
        <v/>
      </c>
      <c r="FI29" s="576" t="str">
        <f t="shared" ref="FI29:FI33" si="150">IF(($P29=$EX$15),"КР","")</f>
        <v/>
      </c>
      <c r="FJ29" s="576" t="str">
        <f t="shared" ref="FJ29:FJ33" si="151">IF(($Q29=$EX$15),"РГР",IF(($R29=$EX$15),"РГР",IF(($S29=$EX$15),"РГР",IF(($T29=$EX$15),"РГР",""))))</f>
        <v/>
      </c>
      <c r="FK29" s="576" t="str">
        <f t="shared" ref="FK29:FK33" si="152">IF(($U29=$EX$15),"контр",IF(($V29=$EX$15),"контр",IF(($W29=$EX$15),"контр",IF(($X29=$EX$15),"контр",""))))</f>
        <v/>
      </c>
      <c r="FL29" s="576" t="str">
        <f t="shared" ref="FL29:FL33" si="153">IF(($E29=$EX$15),"іспит",IF(($F29=$EX$15),"іспит",IF(($G29=$EX$15),"іспит",IF(($H29=$EX$15),"іспит",""))))</f>
        <v/>
      </c>
      <c r="FM29" s="576" t="str">
        <f t="shared" ref="FM29:FM33" si="154">IF(($I29=$EX$15),"залік",IF(($K29=$EX$15),"залік",IF(($L29=$EX$15),"залік",IF(($M29=$EX$15),"залік",IF(($N29=$EX$15),"залік","")))))</f>
        <v/>
      </c>
      <c r="FN29" s="68" t="str">
        <f t="shared" ref="FN29" si="155">IF(SUM(EY29:FA29)&lt;&gt;0,SUM(FC29:FF29),"")</f>
        <v/>
      </c>
      <c r="FO29" s="146" t="str">
        <f t="shared" ref="FO29" si="156">IF(SUM(FP29:FR29)&lt;&gt;0,SUM(FP29:FR29),"")</f>
        <v/>
      </c>
      <c r="FP29" s="573"/>
      <c r="FQ29" s="574"/>
      <c r="FR29" s="574"/>
      <c r="FS29" s="574"/>
      <c r="FT29" s="68" t="str">
        <f t="shared" ref="FT29:FV31" si="157">IF(FP29&lt;&gt;0,$FO$17*FP29,"")</f>
        <v/>
      </c>
      <c r="FU29" s="68" t="str">
        <f t="shared" si="157"/>
        <v/>
      </c>
      <c r="FV29" s="68" t="str">
        <f t="shared" si="157"/>
        <v/>
      </c>
      <c r="FW29" s="575"/>
      <c r="FX29" s="150" t="str">
        <f t="shared" ref="FX29" si="158">IF(FS29&lt;&gt;0,$FO$17*FS29,"")</f>
        <v/>
      </c>
      <c r="FY29" s="576" t="str">
        <f t="shared" ref="FY29:FY33" si="159">IF(($O29=$FO$15),"КП","")</f>
        <v/>
      </c>
      <c r="FZ29" s="576" t="str">
        <f t="shared" ref="FZ29:FZ33" si="160">IF(($P29=$FO$15),"КР","")</f>
        <v/>
      </c>
      <c r="GA29" s="576" t="str">
        <f t="shared" ref="GA29:GA33" si="161">IF(($Q29=$FO$15),"РГР",IF(($R29=$FO$15),"РГР",IF(($S29=$FO$15),"РГР",IF(($T29=$FO$15),"РГР",""))))</f>
        <v/>
      </c>
      <c r="GB29" s="576" t="str">
        <f t="shared" ref="GB29:GB33" si="162">IF(($U29=$FO$15),"контр",IF(($V29=$FO$15),"контр",IF(($W29=$FO$15),"контр",IF(($X29=$FO$15),"контр",""))))</f>
        <v/>
      </c>
      <c r="GC29" s="576" t="str">
        <f t="shared" ref="GC29:GC33" si="163">IF(($E29=$FO$15),"іспит",IF(($F29=$FO$15),"іспит",IF(($G29=$FO$15),"іспит",IF(($H29=$FO$15),"іспит",""))))</f>
        <v/>
      </c>
      <c r="GD29" s="576" t="str">
        <f t="shared" ref="GD29:GD33" si="164">IF(($I29=$FO$15),"залік",IF(($K29=$FO$15),"залік",IF(($L29=$FO$15),"залік",IF(($M29=$FO$15),"залік",IF(($N29=$FO$15),"залік","")))))</f>
        <v/>
      </c>
      <c r="GE29" s="68" t="str">
        <f t="shared" ref="GE29" si="165">IF(SUM(FP29:FR29)&lt;&gt;0,SUM(FT29:FW29),"")</f>
        <v/>
      </c>
      <c r="GF29" s="146" t="str">
        <f t="shared" ref="GF29" si="166">IF(SUM(GG29:GI29)&lt;&gt;0,SUM(GG29:GI29),"")</f>
        <v/>
      </c>
      <c r="GG29" s="573"/>
      <c r="GH29" s="574"/>
      <c r="GI29" s="574"/>
      <c r="GJ29" s="574"/>
      <c r="GK29" s="68" t="str">
        <f t="shared" ref="GK29:GM31" si="167">IF(GG29&lt;&gt;0,$GF$17*GG29,"")</f>
        <v/>
      </c>
      <c r="GL29" s="68" t="str">
        <f t="shared" si="167"/>
        <v/>
      </c>
      <c r="GM29" s="68" t="str">
        <f t="shared" si="167"/>
        <v/>
      </c>
      <c r="GN29" s="575"/>
      <c r="GO29" s="150" t="str">
        <f t="shared" ref="GO29" si="168">IF(GJ29&lt;&gt;0,$GF$17*GJ29,"")</f>
        <v/>
      </c>
      <c r="GP29" s="576" t="str">
        <f t="shared" ref="GP29:GP33" si="169">IF(($O29=$GF$15),"КП","")</f>
        <v/>
      </c>
      <c r="GQ29" s="576" t="str">
        <f t="shared" ref="GQ29:GQ33" si="170">IF(($P29=$GF$15),"КР","")</f>
        <v/>
      </c>
      <c r="GR29" s="576" t="str">
        <f t="shared" ref="GR29:GR33" si="171">IF(($Q29=$GF$15),"РГР",IF(($R29=$GF$15),"РГР",IF(($S29=$GF$15),"РГР",IF(($T29=$GF$15),"РГР",""))))</f>
        <v/>
      </c>
      <c r="GS29" s="576" t="str">
        <f t="shared" ref="GS29:GS33" si="172">IF(($U29=$GF$15),"контр",IF(($V29=$GF$15),"контр",IF(($W29=$GF$15),"контр",IF(($X29=$GF$15),"контр",""))))</f>
        <v/>
      </c>
      <c r="GT29" s="576" t="str">
        <f t="shared" ref="GT29:GT33" si="173">IF(($E29=$GF$15),"іспит",IF(($F29=$GF$15),"іспит",IF(($G29=$GF$15),"іспит",IF(($H29=$GF$15),"іспит",""))))</f>
        <v/>
      </c>
      <c r="GU29" s="576" t="str">
        <f t="shared" ref="GU29:GU33" si="174">IF(($I29=$GF$15),"залік",IF(($K29=$GF$15),"залік",IF(($L29=$GF$15),"залік",IF(($M29=$GF$15),"залік",IF(($N29=$GF$15),"залік","")))))</f>
        <v/>
      </c>
      <c r="GV29" s="68" t="str">
        <f t="shared" ref="GV29" si="175">IF(SUM(GG29:GI29)&lt;&gt;0,SUM(GK29:GN29),"")</f>
        <v/>
      </c>
      <c r="GW29" s="146" t="str">
        <f t="shared" ref="GW29" si="176">IF(SUM(GX29:GZ29)&lt;&gt;0,SUM(GX29:GZ29),"")</f>
        <v/>
      </c>
      <c r="GX29" s="573"/>
      <c r="GY29" s="574"/>
      <c r="GZ29" s="574"/>
      <c r="HA29" s="574"/>
      <c r="HB29" s="68" t="str">
        <f t="shared" ref="HB29:HD31" si="177">IF(GX29&lt;&gt;0,$GW$17*GX29,"")</f>
        <v/>
      </c>
      <c r="HC29" s="68" t="str">
        <f t="shared" si="177"/>
        <v/>
      </c>
      <c r="HD29" s="68" t="str">
        <f t="shared" si="177"/>
        <v/>
      </c>
      <c r="HE29" s="575"/>
      <c r="HF29" s="150" t="str">
        <f t="shared" ref="HF29" si="178">IF(HA29&lt;&gt;0,$GW$17*HA29,"")</f>
        <v/>
      </c>
      <c r="HG29" s="576" t="str">
        <f t="shared" ref="HG29:HG33" si="179">IF(($O29=$GW$15),"КП","")</f>
        <v/>
      </c>
      <c r="HH29" s="576" t="str">
        <f t="shared" ref="HH29:HH33" si="180">IF(($P29=$GW$15),"КР","")</f>
        <v/>
      </c>
      <c r="HI29" s="576" t="str">
        <f t="shared" ref="HI29:HI33" si="181">IF(($Q29=$GW$15),"РГР",IF(($R29=$GW$15),"РГР",IF(($S29=$GW$15),"РГР",IF(($T29=$GW$15),"РГР",""))))</f>
        <v/>
      </c>
      <c r="HJ29" s="576" t="str">
        <f t="shared" ref="HJ29:HJ33" si="182">IF(($U29=$GW$15),"контр",IF(($V29=$GW$15),"контр",IF(($W29=$GW$15),"контр",IF(($X29=$GW$15),"контр",""))))</f>
        <v/>
      </c>
      <c r="HK29" s="576" t="str">
        <f t="shared" ref="HK29:HK33" si="183">IF(($E29=$GW$15),"іспит",IF(($F29=$GW$15),"іспит",IF(($G29=$GW$15),"іспит",IF(($H29=$GW$15),"іспит",""))))</f>
        <v/>
      </c>
      <c r="HL29" s="576" t="str">
        <f t="shared" ref="HL29:HL33" si="184">IF(($I29=$GW$15),"залік",IF(($K29=$GW$15),"залік",IF(($L29=$GW$15),"залік",IF(($M29=$GW$15),"залік",IF(($N29=$GW$15),"залік","")))))</f>
        <v/>
      </c>
      <c r="HM29" s="68" t="str">
        <f t="shared" ref="HM29" si="185">IF(SUM(GX29:GZ29)&lt;&gt;0,SUM(HB29:HE29),"")</f>
        <v/>
      </c>
      <c r="HN29" s="146" t="str">
        <f t="shared" ref="HN29" si="186">IF(SUM(HO29:HQ29)&lt;&gt;0,SUM(HO29:HQ29),"")</f>
        <v/>
      </c>
      <c r="HO29" s="573"/>
      <c r="HP29" s="574"/>
      <c r="HQ29" s="574"/>
      <c r="HR29" s="574"/>
      <c r="HS29" s="68" t="str">
        <f t="shared" ref="HS29:HU31" si="187">IF(HO29&lt;&gt;0,$HN$17*HO29,"")</f>
        <v/>
      </c>
      <c r="HT29" s="68" t="str">
        <f t="shared" si="187"/>
        <v/>
      </c>
      <c r="HU29" s="68" t="str">
        <f t="shared" si="187"/>
        <v/>
      </c>
      <c r="HV29" s="575"/>
      <c r="HW29" s="150" t="str">
        <f t="shared" ref="HW29" si="188">IF(HR29&lt;&gt;0,$GW$17*HR29,"")</f>
        <v/>
      </c>
      <c r="HX29" s="576" t="str">
        <f t="shared" ref="HX29:HX33" si="189">IF(($O29=$HN$15),"КП","")</f>
        <v/>
      </c>
      <c r="HY29" s="576" t="str">
        <f t="shared" ref="HY29:HY33" si="190">IF(($P29=$HN$15),"КР","")</f>
        <v/>
      </c>
      <c r="HZ29" s="576" t="str">
        <f t="shared" ref="HZ29:HZ33" si="191">IF(($Q29=$HN$15),"РГР",IF(($R29=$HN$15),"РГР",IF(($S29=$HN$15),"РГР",IF(($T29=$HN$15),"РГР",""))))</f>
        <v/>
      </c>
      <c r="IA29" s="576" t="str">
        <f t="shared" ref="IA29:IA33" si="192">IF(($U29=$HN$15),"контр",IF(($V29=$HN$15),"контр",IF(($W29=$HN$15),"контр",IF(($X29=$HN$15),"контр",""))))</f>
        <v/>
      </c>
      <c r="IB29" s="576" t="str">
        <f t="shared" ref="IB29:IB33" si="193">IF(($E29=$HN$15),"іспит",IF(($F29=$HN$15),"іспит",IF(($G29=$HN$15),"іспит",IF(($H29=$HN$15),"іспит",""))))</f>
        <v/>
      </c>
      <c r="IC29" s="576" t="str">
        <f t="shared" ref="IC29:IC33" si="194">IF(($I29=$HN$15),"залік",IF(($K29=$HN$15),"залік",IF(($L29=$HN$15),"залік",IF(($M29=$HN$15),"залік",IF(($N29=$HN$15),"залік","")))))</f>
        <v/>
      </c>
      <c r="ID29" s="68" t="str">
        <f t="shared" ref="ID29" si="195">IF(SUM(HO29:HQ29)&lt;&gt;0,SUM(HS29:HV29),"")</f>
        <v/>
      </c>
      <c r="IE29" s="216"/>
    </row>
    <row r="30" spans="1:239" s="1" customFormat="1" ht="18.75" x14ac:dyDescent="0.3">
      <c r="A30" s="233" t="s">
        <v>215</v>
      </c>
      <c r="B30" s="131"/>
      <c r="C30" s="132" t="s">
        <v>295</v>
      </c>
      <c r="D30" s="572"/>
      <c r="E30" s="14">
        <v>1</v>
      </c>
      <c r="F30" s="14">
        <v>2</v>
      </c>
      <c r="G30" s="14"/>
      <c r="H30" s="15"/>
      <c r="I30" s="14"/>
      <c r="J30" s="14"/>
      <c r="K30" s="14"/>
      <c r="L30" s="14"/>
      <c r="M30" s="14"/>
      <c r="N30" s="14"/>
      <c r="O30" s="16"/>
      <c r="P30" s="16"/>
      <c r="Q30" s="11"/>
      <c r="R30" s="11"/>
      <c r="S30" s="11"/>
      <c r="T30" s="12"/>
      <c r="U30" s="11"/>
      <c r="V30" s="11"/>
      <c r="W30" s="11"/>
      <c r="X30" s="11"/>
      <c r="Y30" s="577">
        <v>10</v>
      </c>
      <c r="Z30" s="115"/>
      <c r="AA30" s="59">
        <f t="shared" si="135"/>
        <v>300</v>
      </c>
      <c r="AB30" s="19">
        <f t="shared" ref="AB30" si="196">SUM(AC30:AE30)</f>
        <v>118</v>
      </c>
      <c r="AC30" s="619">
        <f t="shared" si="137"/>
        <v>50</v>
      </c>
      <c r="AD30" s="78">
        <f t="shared" si="137"/>
        <v>34</v>
      </c>
      <c r="AE30" s="78">
        <f t="shared" si="137"/>
        <v>34</v>
      </c>
      <c r="AF30" s="79">
        <f t="shared" si="138"/>
        <v>182</v>
      </c>
      <c r="AG30" s="443">
        <f t="shared" si="139"/>
        <v>0.60666666666666669</v>
      </c>
      <c r="AH30" s="77">
        <f t="shared" ref="AH30" si="197">AF30-SUM(AQ30,BH30,BY30,CP30,DG30,DX30,EO30,FF30,FW30,GN30,HE30,HV30)</f>
        <v>182</v>
      </c>
      <c r="AI30" s="148">
        <f t="shared" ref="AI30" si="198">IF(SUM(AJ30:AL30)&lt;&gt;0,SUM(AJ30:AL30),"")</f>
        <v>4</v>
      </c>
      <c r="AJ30" s="573">
        <v>2</v>
      </c>
      <c r="AK30" s="574">
        <v>1</v>
      </c>
      <c r="AL30" s="574">
        <v>1</v>
      </c>
      <c r="AM30" s="574"/>
      <c r="AN30" s="68">
        <f t="shared" ref="AN30:AN32" si="199">IF(AJ30&lt;&gt;0,$AI$17*AJ30,"")</f>
        <v>32</v>
      </c>
      <c r="AO30" s="68">
        <f t="shared" ref="AO30:AO32" si="200">IF(AK30&lt;&gt;0,$AI$17*AK30,"")</f>
        <v>16</v>
      </c>
      <c r="AP30" s="68">
        <f t="shared" ref="AP30:AP32" si="201">IF(AL30&lt;&gt;0,$AI$17*AL30,"")</f>
        <v>16</v>
      </c>
      <c r="AQ30" s="575"/>
      <c r="AR30" s="150"/>
      <c r="AS30" s="576"/>
      <c r="AT30" s="576"/>
      <c r="AU30" s="576"/>
      <c r="AV30" s="576"/>
      <c r="AW30" s="576"/>
      <c r="AX30" s="576"/>
      <c r="AY30" s="68"/>
      <c r="AZ30" s="148">
        <f t="shared" si="63"/>
        <v>3</v>
      </c>
      <c r="BA30" s="573">
        <v>1</v>
      </c>
      <c r="BB30" s="574">
        <v>1</v>
      </c>
      <c r="BC30" s="574">
        <v>1</v>
      </c>
      <c r="BD30" s="574"/>
      <c r="BE30" s="68">
        <f t="shared" si="143"/>
        <v>18</v>
      </c>
      <c r="BF30" s="68">
        <f t="shared" si="143"/>
        <v>18</v>
      </c>
      <c r="BG30" s="68">
        <f t="shared" si="143"/>
        <v>18</v>
      </c>
      <c r="BH30" s="575"/>
      <c r="BI30" s="150"/>
      <c r="BJ30" s="576"/>
      <c r="BK30" s="576"/>
      <c r="BL30" s="576"/>
      <c r="BM30" s="576"/>
      <c r="BN30" s="576"/>
      <c r="BO30" s="576"/>
      <c r="BP30" s="68"/>
      <c r="BQ30" s="148" t="str">
        <f t="shared" si="64"/>
        <v/>
      </c>
      <c r="BR30" s="573"/>
      <c r="BS30" s="574"/>
      <c r="BT30" s="574"/>
      <c r="BU30" s="574"/>
      <c r="BV30" s="68" t="str">
        <f t="shared" si="144"/>
        <v/>
      </c>
      <c r="BW30" s="68" t="str">
        <f t="shared" si="144"/>
        <v/>
      </c>
      <c r="BX30" s="68" t="str">
        <f t="shared" si="144"/>
        <v/>
      </c>
      <c r="BY30" s="575"/>
      <c r="BZ30" s="150"/>
      <c r="CA30" s="576"/>
      <c r="CB30" s="576"/>
      <c r="CC30" s="576"/>
      <c r="CD30" s="576"/>
      <c r="CE30" s="576"/>
      <c r="CF30" s="576"/>
      <c r="CG30" s="68"/>
      <c r="CH30" s="148" t="str">
        <f t="shared" si="65"/>
        <v/>
      </c>
      <c r="CI30" s="573"/>
      <c r="CJ30" s="574"/>
      <c r="CK30" s="574"/>
      <c r="CL30" s="574"/>
      <c r="CM30" s="68" t="str">
        <f t="shared" si="145"/>
        <v/>
      </c>
      <c r="CN30" s="68" t="str">
        <f t="shared" si="145"/>
        <v/>
      </c>
      <c r="CO30" s="68" t="str">
        <f t="shared" si="145"/>
        <v/>
      </c>
      <c r="CP30" s="575"/>
      <c r="CQ30" s="150"/>
      <c r="CR30" s="576"/>
      <c r="CS30" s="576"/>
      <c r="CT30" s="576"/>
      <c r="CU30" s="576"/>
      <c r="CV30" s="576"/>
      <c r="CW30" s="576"/>
      <c r="CX30" s="68"/>
      <c r="CY30" s="148" t="str">
        <f t="shared" si="66"/>
        <v/>
      </c>
      <c r="CZ30" s="573"/>
      <c r="DA30" s="574"/>
      <c r="DB30" s="574"/>
      <c r="DC30" s="574"/>
      <c r="DD30" s="68" t="str">
        <f t="shared" si="146"/>
        <v/>
      </c>
      <c r="DE30" s="68" t="str">
        <f t="shared" si="146"/>
        <v/>
      </c>
      <c r="DF30" s="68" t="str">
        <f t="shared" si="146"/>
        <v/>
      </c>
      <c r="DG30" s="575"/>
      <c r="DH30" s="150"/>
      <c r="DI30" s="576"/>
      <c r="DJ30" s="576"/>
      <c r="DK30" s="576"/>
      <c r="DL30" s="576"/>
      <c r="DM30" s="576"/>
      <c r="DN30" s="576"/>
      <c r="DO30" s="68"/>
      <c r="DP30" s="148" t="str">
        <f t="shared" si="67"/>
        <v/>
      </c>
      <c r="DQ30" s="573"/>
      <c r="DR30" s="574"/>
      <c r="DS30" s="574"/>
      <c r="DT30" s="574"/>
      <c r="DU30" s="68"/>
      <c r="DV30" s="68"/>
      <c r="DW30" s="68"/>
      <c r="DX30" s="575"/>
      <c r="DY30" s="150"/>
      <c r="DZ30" s="576"/>
      <c r="EA30" s="576"/>
      <c r="EB30" s="576"/>
      <c r="EC30" s="576"/>
      <c r="ED30" s="576"/>
      <c r="EE30" s="576"/>
      <c r="EF30" s="68"/>
      <c r="EG30" s="148" t="str">
        <f t="shared" si="68"/>
        <v/>
      </c>
      <c r="EH30" s="573"/>
      <c r="EI30" s="574"/>
      <c r="EJ30" s="574"/>
      <c r="EK30" s="574"/>
      <c r="EL30" s="68"/>
      <c r="EM30" s="68"/>
      <c r="EN30" s="68"/>
      <c r="EO30" s="575"/>
      <c r="EP30" s="150"/>
      <c r="EQ30" s="576"/>
      <c r="ER30" s="576"/>
      <c r="ES30" s="576"/>
      <c r="ET30" s="576"/>
      <c r="EU30" s="576"/>
      <c r="EV30" s="576"/>
      <c r="EW30" s="68"/>
      <c r="EX30" s="148" t="str">
        <f t="shared" si="69"/>
        <v/>
      </c>
      <c r="EY30" s="573"/>
      <c r="EZ30" s="574"/>
      <c r="FA30" s="574"/>
      <c r="FB30" s="574"/>
      <c r="FC30" s="68" t="str">
        <f t="shared" si="147"/>
        <v/>
      </c>
      <c r="FD30" s="68" t="str">
        <f t="shared" si="147"/>
        <v/>
      </c>
      <c r="FE30" s="68" t="str">
        <f t="shared" si="147"/>
        <v/>
      </c>
      <c r="FF30" s="575"/>
      <c r="FG30" s="150" t="str">
        <f t="shared" ref="FG30" si="202">IF(FB30&lt;&gt;0,$EX$17*FB30,"")</f>
        <v/>
      </c>
      <c r="FH30" s="576" t="str">
        <f t="shared" si="149"/>
        <v/>
      </c>
      <c r="FI30" s="576" t="str">
        <f t="shared" si="150"/>
        <v/>
      </c>
      <c r="FJ30" s="576" t="str">
        <f t="shared" si="151"/>
        <v/>
      </c>
      <c r="FK30" s="576" t="str">
        <f t="shared" si="152"/>
        <v/>
      </c>
      <c r="FL30" s="576" t="str">
        <f t="shared" si="153"/>
        <v/>
      </c>
      <c r="FM30" s="576" t="str">
        <f t="shared" si="154"/>
        <v/>
      </c>
      <c r="FN30" s="68" t="str">
        <f t="shared" ref="FN30" si="203">IF(SUM(EY30:FA30)&lt;&gt;0,SUM(FC30:FF30),"")</f>
        <v/>
      </c>
      <c r="FO30" s="146" t="str">
        <f t="shared" ref="FO30" si="204">IF(SUM(FP30:FR30)&lt;&gt;0,SUM(FP30:FR30),"")</f>
        <v/>
      </c>
      <c r="FP30" s="573"/>
      <c r="FQ30" s="574"/>
      <c r="FR30" s="574"/>
      <c r="FS30" s="574"/>
      <c r="FT30" s="68" t="str">
        <f t="shared" si="157"/>
        <v/>
      </c>
      <c r="FU30" s="68" t="str">
        <f t="shared" si="157"/>
        <v/>
      </c>
      <c r="FV30" s="68" t="str">
        <f t="shared" si="157"/>
        <v/>
      </c>
      <c r="FW30" s="575"/>
      <c r="FX30" s="150" t="str">
        <f t="shared" ref="FX30" si="205">IF(FS30&lt;&gt;0,$FO$17*FS30,"")</f>
        <v/>
      </c>
      <c r="FY30" s="576" t="str">
        <f t="shared" si="159"/>
        <v/>
      </c>
      <c r="FZ30" s="576" t="str">
        <f t="shared" si="160"/>
        <v/>
      </c>
      <c r="GA30" s="576" t="str">
        <f t="shared" si="161"/>
        <v/>
      </c>
      <c r="GB30" s="576" t="str">
        <f t="shared" si="162"/>
        <v/>
      </c>
      <c r="GC30" s="576" t="str">
        <f t="shared" si="163"/>
        <v/>
      </c>
      <c r="GD30" s="576" t="str">
        <f t="shared" si="164"/>
        <v/>
      </c>
      <c r="GE30" s="68" t="str">
        <f t="shared" ref="GE30" si="206">IF(SUM(FP30:FR30)&lt;&gt;0,SUM(FT30:FW30),"")</f>
        <v/>
      </c>
      <c r="GF30" s="146" t="str">
        <f t="shared" ref="GF30" si="207">IF(SUM(GG30:GI30)&lt;&gt;0,SUM(GG30:GI30),"")</f>
        <v/>
      </c>
      <c r="GG30" s="573"/>
      <c r="GH30" s="574"/>
      <c r="GI30" s="574"/>
      <c r="GJ30" s="574"/>
      <c r="GK30" s="68" t="str">
        <f t="shared" si="167"/>
        <v/>
      </c>
      <c r="GL30" s="68" t="str">
        <f t="shared" si="167"/>
        <v/>
      </c>
      <c r="GM30" s="68" t="str">
        <f t="shared" si="167"/>
        <v/>
      </c>
      <c r="GN30" s="575"/>
      <c r="GO30" s="150" t="str">
        <f t="shared" ref="GO30" si="208">IF(GJ30&lt;&gt;0,$GF$17*GJ30,"")</f>
        <v/>
      </c>
      <c r="GP30" s="576" t="str">
        <f t="shared" si="169"/>
        <v/>
      </c>
      <c r="GQ30" s="576" t="str">
        <f t="shared" si="170"/>
        <v/>
      </c>
      <c r="GR30" s="576" t="str">
        <f t="shared" si="171"/>
        <v/>
      </c>
      <c r="GS30" s="576" t="str">
        <f t="shared" si="172"/>
        <v/>
      </c>
      <c r="GT30" s="576" t="str">
        <f t="shared" si="173"/>
        <v/>
      </c>
      <c r="GU30" s="576" t="str">
        <f t="shared" si="174"/>
        <v/>
      </c>
      <c r="GV30" s="68" t="str">
        <f t="shared" ref="GV30" si="209">IF(SUM(GG30:GI30)&lt;&gt;0,SUM(GK30:GN30),"")</f>
        <v/>
      </c>
      <c r="GW30" s="146" t="str">
        <f t="shared" ref="GW30" si="210">IF(SUM(GX30:GZ30)&lt;&gt;0,SUM(GX30:GZ30),"")</f>
        <v/>
      </c>
      <c r="GX30" s="573"/>
      <c r="GY30" s="574"/>
      <c r="GZ30" s="574"/>
      <c r="HA30" s="574"/>
      <c r="HB30" s="68" t="str">
        <f t="shared" si="177"/>
        <v/>
      </c>
      <c r="HC30" s="68" t="str">
        <f t="shared" si="177"/>
        <v/>
      </c>
      <c r="HD30" s="68" t="str">
        <f t="shared" si="177"/>
        <v/>
      </c>
      <c r="HE30" s="575"/>
      <c r="HF30" s="150" t="str">
        <f t="shared" ref="HF30" si="211">IF(HA30&lt;&gt;0,$GW$17*HA30,"")</f>
        <v/>
      </c>
      <c r="HG30" s="576" t="str">
        <f t="shared" si="179"/>
        <v/>
      </c>
      <c r="HH30" s="576" t="str">
        <f t="shared" si="180"/>
        <v/>
      </c>
      <c r="HI30" s="576" t="str">
        <f t="shared" si="181"/>
        <v/>
      </c>
      <c r="HJ30" s="576" t="str">
        <f t="shared" si="182"/>
        <v/>
      </c>
      <c r="HK30" s="576" t="str">
        <f t="shared" si="183"/>
        <v/>
      </c>
      <c r="HL30" s="576" t="str">
        <f t="shared" si="184"/>
        <v/>
      </c>
      <c r="HM30" s="68" t="str">
        <f t="shared" ref="HM30" si="212">IF(SUM(GX30:GZ30)&lt;&gt;0,SUM(HB30:HE30),"")</f>
        <v/>
      </c>
      <c r="HN30" s="146" t="str">
        <f t="shared" ref="HN30" si="213">IF(SUM(HO30:HQ30)&lt;&gt;0,SUM(HO30:HQ30),"")</f>
        <v/>
      </c>
      <c r="HO30" s="573"/>
      <c r="HP30" s="574"/>
      <c r="HQ30" s="574"/>
      <c r="HR30" s="574"/>
      <c r="HS30" s="68" t="str">
        <f t="shared" si="187"/>
        <v/>
      </c>
      <c r="HT30" s="68" t="str">
        <f t="shared" si="187"/>
        <v/>
      </c>
      <c r="HU30" s="68" t="str">
        <f t="shared" si="187"/>
        <v/>
      </c>
      <c r="HV30" s="575"/>
      <c r="HW30" s="150" t="str">
        <f t="shared" ref="HW30" si="214">IF(HR30&lt;&gt;0,$GW$17*HR30,"")</f>
        <v/>
      </c>
      <c r="HX30" s="576" t="str">
        <f t="shared" si="189"/>
        <v/>
      </c>
      <c r="HY30" s="576" t="str">
        <f t="shared" si="190"/>
        <v/>
      </c>
      <c r="HZ30" s="576" t="str">
        <f t="shared" si="191"/>
        <v/>
      </c>
      <c r="IA30" s="576" t="str">
        <f t="shared" si="192"/>
        <v/>
      </c>
      <c r="IB30" s="576" t="str">
        <f t="shared" si="193"/>
        <v/>
      </c>
      <c r="IC30" s="576" t="str">
        <f t="shared" si="194"/>
        <v/>
      </c>
      <c r="ID30" s="68" t="str">
        <f t="shared" ref="ID30" si="215">IF(SUM(HO30:HQ30)&lt;&gt;0,SUM(HS30:HV30),"")</f>
        <v/>
      </c>
      <c r="IE30" s="216"/>
    </row>
    <row r="31" spans="1:239" s="1" customFormat="1" ht="19.5" customHeight="1" x14ac:dyDescent="0.3">
      <c r="A31" s="233" t="s">
        <v>260</v>
      </c>
      <c r="B31" s="131"/>
      <c r="C31" s="132" t="s">
        <v>271</v>
      </c>
      <c r="D31" s="572" t="s">
        <v>136</v>
      </c>
      <c r="E31" s="19"/>
      <c r="F31" s="19"/>
      <c r="G31" s="19"/>
      <c r="H31" s="260"/>
      <c r="I31" s="19">
        <v>1</v>
      </c>
      <c r="J31" s="19"/>
      <c r="K31" s="19"/>
      <c r="L31" s="19"/>
      <c r="M31" s="19"/>
      <c r="N31" s="19"/>
      <c r="O31" s="13"/>
      <c r="P31" s="13"/>
      <c r="Q31" s="11"/>
      <c r="R31" s="11"/>
      <c r="S31" s="11"/>
      <c r="T31" s="12"/>
      <c r="U31" s="11"/>
      <c r="V31" s="11"/>
      <c r="W31" s="11"/>
      <c r="X31" s="11"/>
      <c r="Y31" s="577">
        <v>4</v>
      </c>
      <c r="Z31" s="115"/>
      <c r="AA31" s="59">
        <f t="shared" si="135"/>
        <v>120</v>
      </c>
      <c r="AB31" s="19">
        <f t="shared" ref="AB31" si="216">SUM(AC31:AE31)</f>
        <v>48</v>
      </c>
      <c r="AC31" s="78">
        <f t="shared" si="137"/>
        <v>32</v>
      </c>
      <c r="AD31" s="78">
        <f t="shared" si="137"/>
        <v>16</v>
      </c>
      <c r="AE31" s="78">
        <f t="shared" si="137"/>
        <v>0</v>
      </c>
      <c r="AF31" s="79">
        <v>72</v>
      </c>
      <c r="AG31" s="443">
        <f t="shared" si="139"/>
        <v>0.6</v>
      </c>
      <c r="AH31" s="77">
        <f>AF31-SUM(AQ31,BH31,BY31,CP31,DG31,DX31,EO31,FF31,FW31,GN31,HE31,HV31)</f>
        <v>72</v>
      </c>
      <c r="AI31" s="146">
        <f t="shared" ref="AI31" si="217">IF(SUM(AJ31:AL31)&lt;&gt;0,SUM(AJ31:AL31),"")</f>
        <v>3</v>
      </c>
      <c r="AJ31" s="573">
        <v>2</v>
      </c>
      <c r="AK31" s="574">
        <v>1</v>
      </c>
      <c r="AL31" s="574"/>
      <c r="AM31" s="574"/>
      <c r="AN31" s="68">
        <f t="shared" ref="AN31" si="218">IF(AJ31&lt;&gt;0,$AI$17*AJ31,"")</f>
        <v>32</v>
      </c>
      <c r="AO31" s="68">
        <f t="shared" ref="AO31" si="219">IF(AK31&lt;&gt;0,$AI$17*AK31,"")</f>
        <v>16</v>
      </c>
      <c r="AP31" s="68" t="str">
        <f t="shared" ref="AP31" si="220">IF(AL31&lt;&gt;0,$AI$17*AL31,"")</f>
        <v/>
      </c>
      <c r="AQ31" s="575"/>
      <c r="AR31" s="150"/>
      <c r="AS31" s="576"/>
      <c r="AT31" s="576"/>
      <c r="AU31" s="576"/>
      <c r="AV31" s="576"/>
      <c r="AW31" s="576"/>
      <c r="AX31" s="576"/>
      <c r="AY31" s="68"/>
      <c r="AZ31" s="148" t="str">
        <f t="shared" si="63"/>
        <v/>
      </c>
      <c r="BA31" s="573"/>
      <c r="BB31" s="574"/>
      <c r="BC31" s="574"/>
      <c r="BD31" s="574"/>
      <c r="BE31" s="68" t="str">
        <f t="shared" si="143"/>
        <v/>
      </c>
      <c r="BF31" s="68" t="str">
        <f t="shared" si="143"/>
        <v/>
      </c>
      <c r="BG31" s="68" t="str">
        <f t="shared" si="143"/>
        <v/>
      </c>
      <c r="BH31" s="575"/>
      <c r="BI31" s="150"/>
      <c r="BJ31" s="576"/>
      <c r="BK31" s="576"/>
      <c r="BL31" s="576"/>
      <c r="BM31" s="576"/>
      <c r="BN31" s="576"/>
      <c r="BO31" s="576"/>
      <c r="BP31" s="68"/>
      <c r="BQ31" s="148" t="str">
        <f t="shared" si="64"/>
        <v/>
      </c>
      <c r="BR31" s="573"/>
      <c r="BS31" s="574"/>
      <c r="BT31" s="574"/>
      <c r="BU31" s="574"/>
      <c r="BV31" s="68" t="str">
        <f t="shared" si="144"/>
        <v/>
      </c>
      <c r="BW31" s="68" t="str">
        <f t="shared" si="144"/>
        <v/>
      </c>
      <c r="BX31" s="68" t="str">
        <f t="shared" si="144"/>
        <v/>
      </c>
      <c r="BY31" s="575"/>
      <c r="BZ31" s="150"/>
      <c r="CA31" s="576"/>
      <c r="CB31" s="576"/>
      <c r="CC31" s="576"/>
      <c r="CD31" s="576"/>
      <c r="CE31" s="576"/>
      <c r="CF31" s="576"/>
      <c r="CG31" s="68"/>
      <c r="CH31" s="148" t="str">
        <f t="shared" si="65"/>
        <v/>
      </c>
      <c r="CI31" s="573"/>
      <c r="CJ31" s="574"/>
      <c r="CK31" s="574"/>
      <c r="CL31" s="574"/>
      <c r="CM31" s="68" t="str">
        <f t="shared" si="145"/>
        <v/>
      </c>
      <c r="CN31" s="68" t="str">
        <f t="shared" si="145"/>
        <v/>
      </c>
      <c r="CO31" s="68" t="str">
        <f t="shared" si="145"/>
        <v/>
      </c>
      <c r="CP31" s="575"/>
      <c r="CQ31" s="150"/>
      <c r="CR31" s="576"/>
      <c r="CS31" s="576"/>
      <c r="CT31" s="576"/>
      <c r="CU31" s="576"/>
      <c r="CV31" s="576"/>
      <c r="CW31" s="576"/>
      <c r="CX31" s="68"/>
      <c r="CY31" s="148" t="str">
        <f t="shared" si="66"/>
        <v/>
      </c>
      <c r="CZ31" s="573"/>
      <c r="DA31" s="574"/>
      <c r="DB31" s="574"/>
      <c r="DC31" s="574"/>
      <c r="DD31" s="68" t="str">
        <f t="shared" si="146"/>
        <v/>
      </c>
      <c r="DE31" s="68" t="str">
        <f t="shared" si="146"/>
        <v/>
      </c>
      <c r="DF31" s="68" t="str">
        <f t="shared" si="146"/>
        <v/>
      </c>
      <c r="DG31" s="575"/>
      <c r="DH31" s="150"/>
      <c r="DI31" s="576"/>
      <c r="DJ31" s="576"/>
      <c r="DK31" s="576"/>
      <c r="DL31" s="576"/>
      <c r="DM31" s="576"/>
      <c r="DN31" s="576"/>
      <c r="DO31" s="68"/>
      <c r="DP31" s="148" t="str">
        <f t="shared" si="67"/>
        <v/>
      </c>
      <c r="DQ31" s="573"/>
      <c r="DR31" s="574"/>
      <c r="DS31" s="574"/>
      <c r="DT31" s="574"/>
      <c r="DU31" s="68" t="str">
        <f t="shared" ref="DU31" si="221">IF(DQ31&lt;&gt;0,$AZ$17*DQ31,"")</f>
        <v/>
      </c>
      <c r="DV31" s="68" t="str">
        <f t="shared" ref="DV31" si="222">IF(DR31&lt;&gt;0,$AZ$17*DR31,"")</f>
        <v/>
      </c>
      <c r="DW31" s="68" t="str">
        <f t="shared" ref="DW31" si="223">IF(DS31&lt;&gt;0,$AZ$17*DS31,"")</f>
        <v/>
      </c>
      <c r="DX31" s="575"/>
      <c r="DY31" s="150"/>
      <c r="DZ31" s="576"/>
      <c r="EA31" s="576"/>
      <c r="EB31" s="576"/>
      <c r="EC31" s="576"/>
      <c r="ED31" s="576"/>
      <c r="EE31" s="576"/>
      <c r="EF31" s="68"/>
      <c r="EG31" s="148" t="str">
        <f t="shared" si="68"/>
        <v/>
      </c>
      <c r="EH31" s="573"/>
      <c r="EI31" s="574"/>
      <c r="EJ31" s="574"/>
      <c r="EK31" s="574"/>
      <c r="EL31" s="68" t="str">
        <f t="shared" ref="EL31" si="224">IF(EH31&lt;&gt;0,$AI$17*EH31,"")</f>
        <v/>
      </c>
      <c r="EM31" s="68" t="str">
        <f t="shared" ref="EM31" si="225">IF(EI31&lt;&gt;0,$AI$17*EI31,"")</f>
        <v/>
      </c>
      <c r="EN31" s="68" t="str">
        <f t="shared" ref="EN31" si="226">IF(EJ31&lt;&gt;0,$AI$17*EJ31,"")</f>
        <v/>
      </c>
      <c r="EO31" s="575"/>
      <c r="EP31" s="150"/>
      <c r="EQ31" s="576"/>
      <c r="ER31" s="576"/>
      <c r="ES31" s="576"/>
      <c r="ET31" s="576"/>
      <c r="EU31" s="576"/>
      <c r="EV31" s="576"/>
      <c r="EW31" s="68"/>
      <c r="EX31" s="148" t="str">
        <f t="shared" si="69"/>
        <v/>
      </c>
      <c r="EY31" s="573"/>
      <c r="EZ31" s="574"/>
      <c r="FA31" s="574"/>
      <c r="FB31" s="574"/>
      <c r="FC31" s="68" t="str">
        <f t="shared" si="147"/>
        <v/>
      </c>
      <c r="FD31" s="68" t="str">
        <f t="shared" si="147"/>
        <v/>
      </c>
      <c r="FE31" s="68" t="str">
        <f t="shared" si="147"/>
        <v/>
      </c>
      <c r="FF31" s="575"/>
      <c r="FG31" s="150" t="str">
        <f>IF(FB31&lt;&gt;0,$EX$17*FB31,"")</f>
        <v/>
      </c>
      <c r="FH31" s="576" t="str">
        <f t="shared" si="149"/>
        <v/>
      </c>
      <c r="FI31" s="576" t="str">
        <f t="shared" si="150"/>
        <v/>
      </c>
      <c r="FJ31" s="576" t="str">
        <f t="shared" si="151"/>
        <v/>
      </c>
      <c r="FK31" s="576" t="str">
        <f t="shared" si="152"/>
        <v/>
      </c>
      <c r="FL31" s="576" t="str">
        <f t="shared" si="153"/>
        <v/>
      </c>
      <c r="FM31" s="576" t="str">
        <f t="shared" si="154"/>
        <v/>
      </c>
      <c r="FN31" s="68" t="str">
        <f>IF(SUM(EY31:FA31)&lt;&gt;0,SUM(FC31:FF31),"")</f>
        <v/>
      </c>
      <c r="FO31" s="146" t="str">
        <f>IF(SUM(FP31:FR31)&lt;&gt;0,SUM(FP31:FR31),"")</f>
        <v/>
      </c>
      <c r="FP31" s="573"/>
      <c r="FQ31" s="574"/>
      <c r="FR31" s="574"/>
      <c r="FS31" s="574"/>
      <c r="FT31" s="68" t="str">
        <f t="shared" si="157"/>
        <v/>
      </c>
      <c r="FU31" s="68" t="str">
        <f t="shared" si="157"/>
        <v/>
      </c>
      <c r="FV31" s="68" t="str">
        <f t="shared" si="157"/>
        <v/>
      </c>
      <c r="FW31" s="575"/>
      <c r="FX31" s="150" t="str">
        <f>IF(FS31&lt;&gt;0,$FO$17*FS31,"")</f>
        <v/>
      </c>
      <c r="FY31" s="576" t="str">
        <f t="shared" si="159"/>
        <v/>
      </c>
      <c r="FZ31" s="576" t="str">
        <f t="shared" si="160"/>
        <v/>
      </c>
      <c r="GA31" s="576" t="str">
        <f t="shared" si="161"/>
        <v/>
      </c>
      <c r="GB31" s="576" t="str">
        <f t="shared" si="162"/>
        <v/>
      </c>
      <c r="GC31" s="576" t="str">
        <f t="shared" si="163"/>
        <v/>
      </c>
      <c r="GD31" s="576" t="str">
        <f t="shared" si="164"/>
        <v/>
      </c>
      <c r="GE31" s="68" t="str">
        <f>IF(SUM(FP31:FR31)&lt;&gt;0,SUM(FT31:FW31),"")</f>
        <v/>
      </c>
      <c r="GF31" s="146" t="str">
        <f>IF(SUM(GG31:GI31)&lt;&gt;0,SUM(GG31:GI31),"")</f>
        <v/>
      </c>
      <c r="GG31" s="573"/>
      <c r="GH31" s="574"/>
      <c r="GI31" s="574"/>
      <c r="GJ31" s="574"/>
      <c r="GK31" s="68" t="str">
        <f t="shared" si="167"/>
        <v/>
      </c>
      <c r="GL31" s="68" t="str">
        <f t="shared" si="167"/>
        <v/>
      </c>
      <c r="GM31" s="68" t="str">
        <f t="shared" si="167"/>
        <v/>
      </c>
      <c r="GN31" s="575"/>
      <c r="GO31" s="150" t="str">
        <f>IF(GJ31&lt;&gt;0,$GF$17*GJ31,"")</f>
        <v/>
      </c>
      <c r="GP31" s="576" t="str">
        <f t="shared" si="169"/>
        <v/>
      </c>
      <c r="GQ31" s="576" t="str">
        <f t="shared" si="170"/>
        <v/>
      </c>
      <c r="GR31" s="576" t="str">
        <f t="shared" si="171"/>
        <v/>
      </c>
      <c r="GS31" s="576" t="str">
        <f t="shared" si="172"/>
        <v/>
      </c>
      <c r="GT31" s="576" t="str">
        <f t="shared" si="173"/>
        <v/>
      </c>
      <c r="GU31" s="576" t="str">
        <f t="shared" si="174"/>
        <v/>
      </c>
      <c r="GV31" s="68" t="str">
        <f>IF(SUM(GG31:GI31)&lt;&gt;0,SUM(GK31:GN31),"")</f>
        <v/>
      </c>
      <c r="GW31" s="146" t="str">
        <f>IF(SUM(GX31:GZ31)&lt;&gt;0,SUM(GX31:GZ31),"")</f>
        <v/>
      </c>
      <c r="GX31" s="573"/>
      <c r="GY31" s="574"/>
      <c r="GZ31" s="574"/>
      <c r="HA31" s="574"/>
      <c r="HB31" s="68" t="str">
        <f t="shared" si="177"/>
        <v/>
      </c>
      <c r="HC31" s="68" t="str">
        <f t="shared" si="177"/>
        <v/>
      </c>
      <c r="HD31" s="68" t="str">
        <f t="shared" si="177"/>
        <v/>
      </c>
      <c r="HE31" s="575"/>
      <c r="HF31" s="150" t="str">
        <f>IF(HA31&lt;&gt;0,$GW$17*HA31,"")</f>
        <v/>
      </c>
      <c r="HG31" s="576" t="str">
        <f t="shared" si="179"/>
        <v/>
      </c>
      <c r="HH31" s="576" t="str">
        <f t="shared" si="180"/>
        <v/>
      </c>
      <c r="HI31" s="576" t="str">
        <f t="shared" si="181"/>
        <v/>
      </c>
      <c r="HJ31" s="576" t="str">
        <f t="shared" si="182"/>
        <v/>
      </c>
      <c r="HK31" s="576" t="str">
        <f t="shared" si="183"/>
        <v/>
      </c>
      <c r="HL31" s="576" t="str">
        <f t="shared" si="184"/>
        <v/>
      </c>
      <c r="HM31" s="68" t="str">
        <f>IF(SUM(GX31:GZ31)&lt;&gt;0,SUM(HB31:HE31),"")</f>
        <v/>
      </c>
      <c r="HN31" s="146" t="str">
        <f>IF(SUM(HO31:HQ31)&lt;&gt;0,SUM(HO31:HQ31),"")</f>
        <v/>
      </c>
      <c r="HO31" s="573"/>
      <c r="HP31" s="574"/>
      <c r="HQ31" s="574"/>
      <c r="HR31" s="574"/>
      <c r="HS31" s="68" t="str">
        <f t="shared" si="187"/>
        <v/>
      </c>
      <c r="HT31" s="68" t="str">
        <f t="shared" si="187"/>
        <v/>
      </c>
      <c r="HU31" s="68" t="str">
        <f t="shared" si="187"/>
        <v/>
      </c>
      <c r="HV31" s="575"/>
      <c r="HW31" s="150" t="str">
        <f>IF(HR31&lt;&gt;0,$GW$17*HR31,"")</f>
        <v/>
      </c>
      <c r="HX31" s="576" t="str">
        <f t="shared" si="189"/>
        <v/>
      </c>
      <c r="HY31" s="576" t="str">
        <f t="shared" si="190"/>
        <v/>
      </c>
      <c r="HZ31" s="576" t="str">
        <f t="shared" si="191"/>
        <v/>
      </c>
      <c r="IA31" s="576" t="str">
        <f t="shared" si="192"/>
        <v/>
      </c>
      <c r="IB31" s="576" t="str">
        <f t="shared" si="193"/>
        <v/>
      </c>
      <c r="IC31" s="576" t="str">
        <f t="shared" si="194"/>
        <v/>
      </c>
      <c r="ID31" s="68" t="str">
        <f>IF(SUM(HO31:HQ31)&lt;&gt;0,SUM(HS31:HV31),"")</f>
        <v/>
      </c>
      <c r="IE31" s="216"/>
    </row>
    <row r="32" spans="1:239" s="1" customFormat="1" ht="19.5" customHeight="1" x14ac:dyDescent="0.3">
      <c r="A32" s="233" t="s">
        <v>261</v>
      </c>
      <c r="B32" s="131"/>
      <c r="C32" s="132" t="s">
        <v>266</v>
      </c>
      <c r="D32" s="572" t="s">
        <v>136</v>
      </c>
      <c r="E32" s="19">
        <v>1</v>
      </c>
      <c r="F32" s="19"/>
      <c r="G32" s="19"/>
      <c r="H32" s="260"/>
      <c r="I32" s="19"/>
      <c r="J32" s="19"/>
      <c r="K32" s="19"/>
      <c r="L32" s="19"/>
      <c r="M32" s="19"/>
      <c r="N32" s="19"/>
      <c r="O32" s="13"/>
      <c r="P32" s="13"/>
      <c r="Q32" s="11"/>
      <c r="R32" s="11"/>
      <c r="S32" s="11"/>
      <c r="T32" s="12"/>
      <c r="U32" s="11"/>
      <c r="V32" s="11"/>
      <c r="W32" s="11"/>
      <c r="X32" s="11"/>
      <c r="Y32" s="577">
        <v>6</v>
      </c>
      <c r="Z32" s="115"/>
      <c r="AA32" s="59">
        <f t="shared" ref="AA32:AA33" si="227">Y32*30</f>
        <v>180</v>
      </c>
      <c r="AB32" s="19">
        <f t="shared" ref="AB32:AB33" si="228">SUM(AC32:AE32)</f>
        <v>80</v>
      </c>
      <c r="AC32" s="78">
        <f t="shared" ref="AC32:AC33" si="229">$AI$17*AJ32+BA32*$AZ$17+BR32*$BQ$17+CI32*$CH$17+CZ32*$CY$17+DQ32*$DP$17+EH32*$EG$17+EY32*$EX$17+FP32*$FO$17+GX32*$GW$17+GG32*$GF$17+HO32*$HN$17</f>
        <v>32</v>
      </c>
      <c r="AD32" s="78">
        <f t="shared" ref="AD32:AD33" si="230">$AI$17*AK32+BB32*$AZ$17+BS32*$BQ$17+CJ32*$CH$17+DA32*$CY$17+DR32*$DP$17+EI32*$EG$17+EZ32*$EX$17+FQ32*$FO$17+GY32*$GW$17+GH32*$GF$17+HP32*$HN$17</f>
        <v>48</v>
      </c>
      <c r="AE32" s="78">
        <f t="shared" ref="AE32:AE33" si="231">$AI$17*AL32+BC32*$AZ$17+BT32*$BQ$17+CK32*$CH$17+DB32*$CY$17+DS32*$DP$17+EJ32*$EG$17+FA32*$EX$17+FR32*$FO$17+GZ32*$GW$17+GI32*$GF$17+HQ32*$HN$17</f>
        <v>0</v>
      </c>
      <c r="AF32" s="79">
        <f t="shared" ref="AF32:AF33" si="232">AA32-AB32</f>
        <v>100</v>
      </c>
      <c r="AG32" s="443">
        <f t="shared" ref="AG32:AG33" si="233">(AF32/AA32)</f>
        <v>0.55555555555555558</v>
      </c>
      <c r="AH32" s="77">
        <f>AF32-SUM(AQ32,BH32,BY32,CP32,DG32,DX32,EO32,FF32,FW32,GN32,HE32,HV32)</f>
        <v>100</v>
      </c>
      <c r="AI32" s="146">
        <f t="shared" ref="AI32:AI33" si="234">IF(SUM(AJ32:AL32)&lt;&gt;0,SUM(AJ32:AL32),"")</f>
        <v>5</v>
      </c>
      <c r="AJ32" s="573">
        <v>2</v>
      </c>
      <c r="AK32" s="574">
        <v>3</v>
      </c>
      <c r="AL32" s="574"/>
      <c r="AM32" s="574"/>
      <c r="AN32" s="68">
        <f t="shared" si="199"/>
        <v>32</v>
      </c>
      <c r="AO32" s="68">
        <f t="shared" si="200"/>
        <v>48</v>
      </c>
      <c r="AP32" s="68" t="str">
        <f t="shared" si="201"/>
        <v/>
      </c>
      <c r="AQ32" s="575"/>
      <c r="AR32" s="150"/>
      <c r="AS32" s="576"/>
      <c r="AT32" s="576"/>
      <c r="AU32" s="576"/>
      <c r="AV32" s="576"/>
      <c r="AW32" s="576"/>
      <c r="AX32" s="576"/>
      <c r="AY32" s="68"/>
      <c r="AZ32" s="148" t="str">
        <f t="shared" ref="AZ32:AZ33" si="235">IF(SUM(BA32:BD32)&lt;&gt;0,SUM(BA32:BD32),"")</f>
        <v/>
      </c>
      <c r="BA32" s="573"/>
      <c r="BB32" s="574"/>
      <c r="BC32" s="574"/>
      <c r="BD32" s="574"/>
      <c r="BE32" s="68" t="str">
        <f t="shared" ref="BE32:BE33" si="236">IF(BA32&lt;&gt;0,$AZ$17*BA32,"")</f>
        <v/>
      </c>
      <c r="BF32" s="68" t="str">
        <f t="shared" ref="BF32:BF33" si="237">IF(BB32&lt;&gt;0,$AZ$17*BB32,"")</f>
        <v/>
      </c>
      <c r="BG32" s="68" t="str">
        <f t="shared" ref="BG32:BG33" si="238">IF(BC32&lt;&gt;0,$AZ$17*BC32,"")</f>
        <v/>
      </c>
      <c r="BH32" s="575"/>
      <c r="BI32" s="150"/>
      <c r="BJ32" s="576"/>
      <c r="BK32" s="576"/>
      <c r="BL32" s="576"/>
      <c r="BM32" s="576"/>
      <c r="BN32" s="576"/>
      <c r="BO32" s="576"/>
      <c r="BP32" s="68"/>
      <c r="BQ32" s="148" t="str">
        <f t="shared" ref="BQ32:BQ33" si="239">IF(SUM(BR32:BU32)&lt;&gt;0,SUM(BR32:BU32),"")</f>
        <v/>
      </c>
      <c r="BR32" s="573"/>
      <c r="BS32" s="574"/>
      <c r="BT32" s="574"/>
      <c r="BU32" s="574"/>
      <c r="BV32" s="68" t="str">
        <f t="shared" ref="BV32:BV33" si="240">IF(BR32&lt;&gt;0,$BQ$17*BR32,"")</f>
        <v/>
      </c>
      <c r="BW32" s="68" t="str">
        <f t="shared" ref="BW32:BW33" si="241">IF(BS32&lt;&gt;0,$BQ$17*BS32,"")</f>
        <v/>
      </c>
      <c r="BX32" s="68" t="str">
        <f t="shared" ref="BX32:BX33" si="242">IF(BT32&lt;&gt;0,$BQ$17*BT32,"")</f>
        <v/>
      </c>
      <c r="BY32" s="575"/>
      <c r="BZ32" s="150"/>
      <c r="CA32" s="576"/>
      <c r="CB32" s="576"/>
      <c r="CC32" s="576"/>
      <c r="CD32" s="576"/>
      <c r="CE32" s="576"/>
      <c r="CF32" s="576"/>
      <c r="CG32" s="68"/>
      <c r="CH32" s="148" t="str">
        <f t="shared" ref="CH32:CH33" si="243">IF(SUM(CI32:CL32)&lt;&gt;0,SUM(CI32:CL32),"")</f>
        <v/>
      </c>
      <c r="CI32" s="573"/>
      <c r="CJ32" s="574"/>
      <c r="CK32" s="574"/>
      <c r="CL32" s="574"/>
      <c r="CM32" s="68" t="str">
        <f t="shared" ref="CM32:CM33" si="244">IF(CI32&lt;&gt;0,$CH$17*CI32,"")</f>
        <v/>
      </c>
      <c r="CN32" s="68" t="str">
        <f t="shared" ref="CN32:CN33" si="245">IF(CJ32&lt;&gt;0,$CH$17*CJ32,"")</f>
        <v/>
      </c>
      <c r="CO32" s="68" t="str">
        <f t="shared" ref="CO32:CO33" si="246">IF(CK32&lt;&gt;0,$CH$17*CK32,"")</f>
        <v/>
      </c>
      <c r="CP32" s="575"/>
      <c r="CQ32" s="150"/>
      <c r="CR32" s="576"/>
      <c r="CS32" s="576"/>
      <c r="CT32" s="576"/>
      <c r="CU32" s="576"/>
      <c r="CV32" s="576"/>
      <c r="CW32" s="576"/>
      <c r="CX32" s="68"/>
      <c r="CY32" s="148" t="str">
        <f t="shared" ref="CY32:CY33" si="247">IF(SUM(CZ32:DC32)&lt;&gt;0,SUM(CZ32:DC32),"")</f>
        <v/>
      </c>
      <c r="CZ32" s="573"/>
      <c r="DA32" s="574"/>
      <c r="DB32" s="574"/>
      <c r="DC32" s="574"/>
      <c r="DD32" s="68" t="str">
        <f t="shared" ref="DD32:DD33" si="248">IF(CZ32&lt;&gt;0,$AI$17*CZ32,"")</f>
        <v/>
      </c>
      <c r="DE32" s="68" t="str">
        <f t="shared" ref="DE32:DE33" si="249">IF(DA32&lt;&gt;0,$AI$17*DA32,"")</f>
        <v/>
      </c>
      <c r="DF32" s="68" t="str">
        <f t="shared" ref="DF32:DF33" si="250">IF(DB32&lt;&gt;0,$AI$17*DB32,"")</f>
        <v/>
      </c>
      <c r="DG32" s="575"/>
      <c r="DH32" s="150"/>
      <c r="DI32" s="576"/>
      <c r="DJ32" s="576"/>
      <c r="DK32" s="576"/>
      <c r="DL32" s="576"/>
      <c r="DM32" s="576"/>
      <c r="DN32" s="576"/>
      <c r="DO32" s="68"/>
      <c r="DP32" s="148" t="str">
        <f t="shared" ref="DP32:DP33" si="251">IF(SUM(DQ32:DT32)&lt;&gt;0,SUM(DQ32:DT32),"")</f>
        <v/>
      </c>
      <c r="DQ32" s="573"/>
      <c r="DR32" s="574"/>
      <c r="DS32" s="574"/>
      <c r="DT32" s="574"/>
      <c r="DU32" s="68" t="str">
        <f t="shared" ref="DU32:DU33" si="252">IF(DQ32&lt;&gt;0,$AZ$17*DQ32,"")</f>
        <v/>
      </c>
      <c r="DV32" s="68" t="str">
        <f t="shared" ref="DV32:DV33" si="253">IF(DR32&lt;&gt;0,$AZ$17*DR32,"")</f>
        <v/>
      </c>
      <c r="DW32" s="68" t="str">
        <f t="shared" ref="DW32:DW33" si="254">IF(DS32&lt;&gt;0,$AZ$17*DS32,"")</f>
        <v/>
      </c>
      <c r="DX32" s="575"/>
      <c r="DY32" s="150"/>
      <c r="DZ32" s="576"/>
      <c r="EA32" s="576"/>
      <c r="EB32" s="576"/>
      <c r="EC32" s="576"/>
      <c r="ED32" s="576"/>
      <c r="EE32" s="576"/>
      <c r="EF32" s="68"/>
      <c r="EG32" s="148" t="str">
        <f t="shared" ref="EG32:EG33" si="255">IF(SUM(EH32:EK32)&lt;&gt;0,SUM(EH32:EK32),"")</f>
        <v/>
      </c>
      <c r="EH32" s="573"/>
      <c r="EI32" s="574"/>
      <c r="EJ32" s="574"/>
      <c r="EK32" s="574"/>
      <c r="EL32" s="68" t="str">
        <f t="shared" ref="EL32:EL33" si="256">IF(EH32&lt;&gt;0,$AI$17*EH32,"")</f>
        <v/>
      </c>
      <c r="EM32" s="68" t="str">
        <f t="shared" ref="EM32:EM33" si="257">IF(EI32&lt;&gt;0,$AI$17*EI32,"")</f>
        <v/>
      </c>
      <c r="EN32" s="68" t="str">
        <f t="shared" ref="EN32:EN33" si="258">IF(EJ32&lt;&gt;0,$AI$17*EJ32,"")</f>
        <v/>
      </c>
      <c r="EO32" s="575"/>
      <c r="EP32" s="150"/>
      <c r="EQ32" s="576"/>
      <c r="ER32" s="576"/>
      <c r="ES32" s="576"/>
      <c r="ET32" s="576"/>
      <c r="EU32" s="576"/>
      <c r="EV32" s="576"/>
      <c r="EW32" s="68"/>
      <c r="EX32" s="148" t="str">
        <f t="shared" ref="EX32:EX33" si="259">IF(SUM(EY32:FB32)&lt;&gt;0,SUM(EY32:FB32),"")</f>
        <v/>
      </c>
      <c r="EY32" s="573"/>
      <c r="EZ32" s="574"/>
      <c r="FA32" s="574"/>
      <c r="FB32" s="574"/>
      <c r="FC32" s="68" t="str">
        <f t="shared" ref="FC32:FC33" si="260">IF(EY32&lt;&gt;0,$EX$17*EY32,"")</f>
        <v/>
      </c>
      <c r="FD32" s="68" t="str">
        <f t="shared" ref="FD32:FD33" si="261">IF(EZ32&lt;&gt;0,$EX$17*EZ32,"")</f>
        <v/>
      </c>
      <c r="FE32" s="68" t="str">
        <f t="shared" ref="FE32:FE33" si="262">IF(FA32&lt;&gt;0,$EX$17*FA32,"")</f>
        <v/>
      </c>
      <c r="FF32" s="575"/>
      <c r="FG32" s="150" t="str">
        <f>IF(FB32&lt;&gt;0,$EX$17*FB32,"")</f>
        <v/>
      </c>
      <c r="FH32" s="576" t="str">
        <f t="shared" si="149"/>
        <v/>
      </c>
      <c r="FI32" s="576" t="str">
        <f t="shared" si="150"/>
        <v/>
      </c>
      <c r="FJ32" s="576" t="str">
        <f t="shared" si="151"/>
        <v/>
      </c>
      <c r="FK32" s="576" t="str">
        <f t="shared" si="152"/>
        <v/>
      </c>
      <c r="FL32" s="576" t="str">
        <f t="shared" si="153"/>
        <v/>
      </c>
      <c r="FM32" s="576" t="str">
        <f t="shared" si="154"/>
        <v/>
      </c>
      <c r="FN32" s="68" t="str">
        <f>IF(SUM(EY32:FA32)&lt;&gt;0,SUM(FC32:FF32),"")</f>
        <v/>
      </c>
      <c r="FO32" s="146" t="str">
        <f>IF(SUM(FP32:FR32)&lt;&gt;0,SUM(FP32:FR32),"")</f>
        <v/>
      </c>
      <c r="FP32" s="573"/>
      <c r="FQ32" s="574"/>
      <c r="FR32" s="574"/>
      <c r="FS32" s="574"/>
      <c r="FT32" s="68" t="str">
        <f t="shared" ref="FT32:FT33" si="263">IF(FP32&lt;&gt;0,$FO$17*FP32,"")</f>
        <v/>
      </c>
      <c r="FU32" s="68" t="str">
        <f t="shared" ref="FU32:FU33" si="264">IF(FQ32&lt;&gt;0,$FO$17*FQ32,"")</f>
        <v/>
      </c>
      <c r="FV32" s="68" t="str">
        <f t="shared" ref="FV32:FV33" si="265">IF(FR32&lt;&gt;0,$FO$17*FR32,"")</f>
        <v/>
      </c>
      <c r="FW32" s="575"/>
      <c r="FX32" s="150" t="str">
        <f>IF(FS32&lt;&gt;0,$FO$17*FS32,"")</f>
        <v/>
      </c>
      <c r="FY32" s="576" t="str">
        <f t="shared" si="159"/>
        <v/>
      </c>
      <c r="FZ32" s="576" t="str">
        <f t="shared" si="160"/>
        <v/>
      </c>
      <c r="GA32" s="576" t="str">
        <f t="shared" si="161"/>
        <v/>
      </c>
      <c r="GB32" s="576" t="str">
        <f t="shared" si="162"/>
        <v/>
      </c>
      <c r="GC32" s="576" t="str">
        <f t="shared" si="163"/>
        <v/>
      </c>
      <c r="GD32" s="576" t="str">
        <f t="shared" si="164"/>
        <v/>
      </c>
      <c r="GE32" s="68" t="str">
        <f>IF(SUM(FP32:FR32)&lt;&gt;0,SUM(FT32:FW32),"")</f>
        <v/>
      </c>
      <c r="GF32" s="146" t="str">
        <f>IF(SUM(GG32:GI32)&lt;&gt;0,SUM(GG32:GI32),"")</f>
        <v/>
      </c>
      <c r="GG32" s="573"/>
      <c r="GH32" s="574"/>
      <c r="GI32" s="574"/>
      <c r="GJ32" s="574"/>
      <c r="GK32" s="68" t="str">
        <f t="shared" ref="GK32:GK33" si="266">IF(GG32&lt;&gt;0,$GF$17*GG32,"")</f>
        <v/>
      </c>
      <c r="GL32" s="68" t="str">
        <f t="shared" ref="GL32:GL33" si="267">IF(GH32&lt;&gt;0,$GF$17*GH32,"")</f>
        <v/>
      </c>
      <c r="GM32" s="68" t="str">
        <f t="shared" ref="GM32:GM33" si="268">IF(GI32&lt;&gt;0,$GF$17*GI32,"")</f>
        <v/>
      </c>
      <c r="GN32" s="575"/>
      <c r="GO32" s="150" t="str">
        <f>IF(GJ32&lt;&gt;0,$GF$17*GJ32,"")</f>
        <v/>
      </c>
      <c r="GP32" s="576" t="str">
        <f t="shared" si="169"/>
        <v/>
      </c>
      <c r="GQ32" s="576" t="str">
        <f t="shared" si="170"/>
        <v/>
      </c>
      <c r="GR32" s="576" t="str">
        <f t="shared" si="171"/>
        <v/>
      </c>
      <c r="GS32" s="576" t="str">
        <f t="shared" si="172"/>
        <v/>
      </c>
      <c r="GT32" s="576" t="str">
        <f t="shared" si="173"/>
        <v/>
      </c>
      <c r="GU32" s="576" t="str">
        <f t="shared" si="174"/>
        <v/>
      </c>
      <c r="GV32" s="68" t="str">
        <f>IF(SUM(GG32:GI32)&lt;&gt;0,SUM(GK32:GN32),"")</f>
        <v/>
      </c>
      <c r="GW32" s="146" t="str">
        <f>IF(SUM(GX32:GZ32)&lt;&gt;0,SUM(GX32:GZ32),"")</f>
        <v/>
      </c>
      <c r="GX32" s="573"/>
      <c r="GY32" s="574"/>
      <c r="GZ32" s="574"/>
      <c r="HA32" s="574"/>
      <c r="HB32" s="68" t="str">
        <f t="shared" ref="HB32:HB33" si="269">IF(GX32&lt;&gt;0,$GW$17*GX32,"")</f>
        <v/>
      </c>
      <c r="HC32" s="68" t="str">
        <f t="shared" ref="HC32:HC33" si="270">IF(GY32&lt;&gt;0,$GW$17*GY32,"")</f>
        <v/>
      </c>
      <c r="HD32" s="68" t="str">
        <f t="shared" ref="HD32:HD33" si="271">IF(GZ32&lt;&gt;0,$GW$17*GZ32,"")</f>
        <v/>
      </c>
      <c r="HE32" s="575"/>
      <c r="HF32" s="150" t="str">
        <f>IF(HA32&lt;&gt;0,$GW$17*HA32,"")</f>
        <v/>
      </c>
      <c r="HG32" s="576" t="str">
        <f t="shared" si="179"/>
        <v/>
      </c>
      <c r="HH32" s="576" t="str">
        <f t="shared" si="180"/>
        <v/>
      </c>
      <c r="HI32" s="576" t="str">
        <f t="shared" si="181"/>
        <v/>
      </c>
      <c r="HJ32" s="576" t="str">
        <f t="shared" si="182"/>
        <v/>
      </c>
      <c r="HK32" s="576" t="str">
        <f t="shared" si="183"/>
        <v/>
      </c>
      <c r="HL32" s="576" t="str">
        <f t="shared" si="184"/>
        <v/>
      </c>
      <c r="HM32" s="68" t="str">
        <f>IF(SUM(GX32:GZ32)&lt;&gt;0,SUM(HB32:HE32),"")</f>
        <v/>
      </c>
      <c r="HN32" s="146" t="str">
        <f>IF(SUM(HO32:HQ32)&lt;&gt;0,SUM(HO32:HQ32),"")</f>
        <v/>
      </c>
      <c r="HO32" s="573"/>
      <c r="HP32" s="574"/>
      <c r="HQ32" s="574"/>
      <c r="HR32" s="574"/>
      <c r="HS32" s="68" t="str">
        <f t="shared" ref="HS32:HS33" si="272">IF(HO32&lt;&gt;0,$HN$17*HO32,"")</f>
        <v/>
      </c>
      <c r="HT32" s="68" t="str">
        <f t="shared" ref="HT32:HT33" si="273">IF(HP32&lt;&gt;0,$HN$17*HP32,"")</f>
        <v/>
      </c>
      <c r="HU32" s="68" t="str">
        <f t="shared" ref="HU32:HU33" si="274">IF(HQ32&lt;&gt;0,$HN$17*HQ32,"")</f>
        <v/>
      </c>
      <c r="HV32" s="575"/>
      <c r="HW32" s="150" t="str">
        <f>IF(HR32&lt;&gt;0,$GW$17*HR32,"")</f>
        <v/>
      </c>
      <c r="HX32" s="576" t="str">
        <f t="shared" si="189"/>
        <v/>
      </c>
      <c r="HY32" s="576" t="str">
        <f t="shared" si="190"/>
        <v/>
      </c>
      <c r="HZ32" s="576" t="str">
        <f t="shared" si="191"/>
        <v/>
      </c>
      <c r="IA32" s="576" t="str">
        <f t="shared" si="192"/>
        <v/>
      </c>
      <c r="IB32" s="576" t="str">
        <f t="shared" si="193"/>
        <v/>
      </c>
      <c r="IC32" s="576" t="str">
        <f t="shared" si="194"/>
        <v/>
      </c>
      <c r="ID32" s="68" t="str">
        <f>IF(SUM(HO32:HQ32)&lt;&gt;0,SUM(HS32:HV32),"")</f>
        <v/>
      </c>
      <c r="IE32" s="216"/>
    </row>
    <row r="33" spans="1:239" s="1" customFormat="1" ht="19.5" customHeight="1" x14ac:dyDescent="0.3">
      <c r="A33" s="233" t="s">
        <v>262</v>
      </c>
      <c r="B33" s="131"/>
      <c r="C33" s="132" t="s">
        <v>265</v>
      </c>
      <c r="D33" s="572" t="s">
        <v>136</v>
      </c>
      <c r="E33" s="19">
        <v>2</v>
      </c>
      <c r="F33" s="19"/>
      <c r="G33" s="19"/>
      <c r="H33" s="260"/>
      <c r="I33" s="19"/>
      <c r="J33" s="19"/>
      <c r="K33" s="19"/>
      <c r="L33" s="19"/>
      <c r="M33" s="19"/>
      <c r="N33" s="19"/>
      <c r="O33" s="13"/>
      <c r="P33" s="13"/>
      <c r="Q33" s="11"/>
      <c r="R33" s="11"/>
      <c r="S33" s="11"/>
      <c r="T33" s="12"/>
      <c r="U33" s="11"/>
      <c r="V33" s="11"/>
      <c r="W33" s="11"/>
      <c r="X33" s="11"/>
      <c r="Y33" s="119">
        <v>6</v>
      </c>
      <c r="Z33" s="115"/>
      <c r="AA33" s="59">
        <f t="shared" si="227"/>
        <v>180</v>
      </c>
      <c r="AB33" s="19">
        <f t="shared" si="228"/>
        <v>90</v>
      </c>
      <c r="AC33" s="78">
        <f t="shared" si="229"/>
        <v>36</v>
      </c>
      <c r="AD33" s="78">
        <f t="shared" si="230"/>
        <v>54</v>
      </c>
      <c r="AE33" s="78">
        <f t="shared" si="231"/>
        <v>0</v>
      </c>
      <c r="AF33" s="79">
        <f t="shared" si="232"/>
        <v>90</v>
      </c>
      <c r="AG33" s="443">
        <f t="shared" si="233"/>
        <v>0.5</v>
      </c>
      <c r="AH33" s="77">
        <f t="shared" ref="AH33" si="275">AF33-SUM(AQ33,BH33,BY33,CP33,DG33,DX33,EO33,FF33,FW33,GN33,HE33,HV33)</f>
        <v>90</v>
      </c>
      <c r="AI33" s="146" t="str">
        <f t="shared" si="234"/>
        <v/>
      </c>
      <c r="AJ33" s="573"/>
      <c r="AK33" s="574"/>
      <c r="AL33" s="574"/>
      <c r="AM33" s="574"/>
      <c r="AN33" s="68"/>
      <c r="AO33" s="68"/>
      <c r="AP33" s="68"/>
      <c r="AQ33" s="575"/>
      <c r="AR33" s="150"/>
      <c r="AS33" s="576"/>
      <c r="AT33" s="576"/>
      <c r="AU33" s="576"/>
      <c r="AV33" s="576"/>
      <c r="AW33" s="576"/>
      <c r="AX33" s="576"/>
      <c r="AY33" s="68"/>
      <c r="AZ33" s="148">
        <f t="shared" si="235"/>
        <v>5</v>
      </c>
      <c r="BA33" s="573">
        <v>2</v>
      </c>
      <c r="BB33" s="574">
        <v>3</v>
      </c>
      <c r="BC33" s="574"/>
      <c r="BD33" s="574"/>
      <c r="BE33" s="68">
        <f t="shared" si="236"/>
        <v>36</v>
      </c>
      <c r="BF33" s="68">
        <f t="shared" si="237"/>
        <v>54</v>
      </c>
      <c r="BG33" s="68" t="str">
        <f t="shared" si="238"/>
        <v/>
      </c>
      <c r="BH33" s="575"/>
      <c r="BI33" s="150"/>
      <c r="BJ33" s="576"/>
      <c r="BK33" s="576"/>
      <c r="BL33" s="576"/>
      <c r="BM33" s="576"/>
      <c r="BN33" s="576"/>
      <c r="BO33" s="576"/>
      <c r="BP33" s="68"/>
      <c r="BQ33" s="148" t="str">
        <f t="shared" si="239"/>
        <v/>
      </c>
      <c r="BR33" s="573"/>
      <c r="BS33" s="574"/>
      <c r="BT33" s="574"/>
      <c r="BU33" s="574"/>
      <c r="BV33" s="68" t="str">
        <f t="shared" si="240"/>
        <v/>
      </c>
      <c r="BW33" s="68" t="str">
        <f t="shared" si="241"/>
        <v/>
      </c>
      <c r="BX33" s="68" t="str">
        <f t="shared" si="242"/>
        <v/>
      </c>
      <c r="BY33" s="575"/>
      <c r="BZ33" s="150"/>
      <c r="CA33" s="576"/>
      <c r="CB33" s="576"/>
      <c r="CC33" s="576"/>
      <c r="CD33" s="576"/>
      <c r="CE33" s="576"/>
      <c r="CF33" s="576"/>
      <c r="CG33" s="68"/>
      <c r="CH33" s="148" t="str">
        <f t="shared" si="243"/>
        <v/>
      </c>
      <c r="CI33" s="573"/>
      <c r="CJ33" s="574"/>
      <c r="CK33" s="574"/>
      <c r="CL33" s="574"/>
      <c r="CM33" s="68" t="str">
        <f t="shared" si="244"/>
        <v/>
      </c>
      <c r="CN33" s="68" t="str">
        <f t="shared" si="245"/>
        <v/>
      </c>
      <c r="CO33" s="68" t="str">
        <f t="shared" si="246"/>
        <v/>
      </c>
      <c r="CP33" s="575"/>
      <c r="CQ33" s="150"/>
      <c r="CR33" s="576"/>
      <c r="CS33" s="576"/>
      <c r="CT33" s="576"/>
      <c r="CU33" s="576"/>
      <c r="CV33" s="576"/>
      <c r="CW33" s="576"/>
      <c r="CX33" s="68"/>
      <c r="CY33" s="148" t="str">
        <f t="shared" si="247"/>
        <v/>
      </c>
      <c r="CZ33" s="573"/>
      <c r="DA33" s="574"/>
      <c r="DB33" s="574"/>
      <c r="DC33" s="574"/>
      <c r="DD33" s="68" t="str">
        <f t="shared" si="248"/>
        <v/>
      </c>
      <c r="DE33" s="68" t="str">
        <f t="shared" si="249"/>
        <v/>
      </c>
      <c r="DF33" s="68" t="str">
        <f t="shared" si="250"/>
        <v/>
      </c>
      <c r="DG33" s="575"/>
      <c r="DH33" s="150"/>
      <c r="DI33" s="576"/>
      <c r="DJ33" s="576"/>
      <c r="DK33" s="576"/>
      <c r="DL33" s="576"/>
      <c r="DM33" s="576"/>
      <c r="DN33" s="576"/>
      <c r="DO33" s="68"/>
      <c r="DP33" s="148" t="str">
        <f t="shared" si="251"/>
        <v/>
      </c>
      <c r="DQ33" s="573"/>
      <c r="DR33" s="574"/>
      <c r="DS33" s="574"/>
      <c r="DT33" s="574"/>
      <c r="DU33" s="68" t="str">
        <f t="shared" si="252"/>
        <v/>
      </c>
      <c r="DV33" s="68" t="str">
        <f t="shared" si="253"/>
        <v/>
      </c>
      <c r="DW33" s="68" t="str">
        <f t="shared" si="254"/>
        <v/>
      </c>
      <c r="DX33" s="575"/>
      <c r="DY33" s="150"/>
      <c r="DZ33" s="576"/>
      <c r="EA33" s="576"/>
      <c r="EB33" s="576"/>
      <c r="EC33" s="576"/>
      <c r="ED33" s="576"/>
      <c r="EE33" s="576"/>
      <c r="EF33" s="68"/>
      <c r="EG33" s="148" t="str">
        <f t="shared" si="255"/>
        <v/>
      </c>
      <c r="EH33" s="573"/>
      <c r="EI33" s="574"/>
      <c r="EJ33" s="574"/>
      <c r="EK33" s="574"/>
      <c r="EL33" s="68" t="str">
        <f t="shared" si="256"/>
        <v/>
      </c>
      <c r="EM33" s="68" t="str">
        <f t="shared" si="257"/>
        <v/>
      </c>
      <c r="EN33" s="68" t="str">
        <f t="shared" si="258"/>
        <v/>
      </c>
      <c r="EO33" s="575"/>
      <c r="EP33" s="150"/>
      <c r="EQ33" s="576"/>
      <c r="ER33" s="576"/>
      <c r="ES33" s="576"/>
      <c r="ET33" s="576"/>
      <c r="EU33" s="576"/>
      <c r="EV33" s="576"/>
      <c r="EW33" s="68"/>
      <c r="EX33" s="148" t="str">
        <f t="shared" si="259"/>
        <v/>
      </c>
      <c r="EY33" s="573"/>
      <c r="EZ33" s="574"/>
      <c r="FA33" s="574"/>
      <c r="FB33" s="574"/>
      <c r="FC33" s="68" t="str">
        <f t="shared" si="260"/>
        <v/>
      </c>
      <c r="FD33" s="68" t="str">
        <f t="shared" si="261"/>
        <v/>
      </c>
      <c r="FE33" s="68" t="str">
        <f t="shared" si="262"/>
        <v/>
      </c>
      <c r="FF33" s="575"/>
      <c r="FG33" s="150" t="str">
        <f t="shared" ref="FG33" si="276">IF(FB33&lt;&gt;0,$EX$17*FB33,"")</f>
        <v/>
      </c>
      <c r="FH33" s="576" t="str">
        <f t="shared" si="149"/>
        <v/>
      </c>
      <c r="FI33" s="576" t="str">
        <f t="shared" si="150"/>
        <v/>
      </c>
      <c r="FJ33" s="576" t="str">
        <f t="shared" si="151"/>
        <v/>
      </c>
      <c r="FK33" s="576" t="str">
        <f t="shared" si="152"/>
        <v/>
      </c>
      <c r="FL33" s="576" t="str">
        <f t="shared" si="153"/>
        <v/>
      </c>
      <c r="FM33" s="576" t="str">
        <f t="shared" si="154"/>
        <v/>
      </c>
      <c r="FN33" s="68" t="str">
        <f t="shared" ref="FN33" si="277">IF(SUM(EY33:FA33)&lt;&gt;0,SUM(FC33:FF33),"")</f>
        <v/>
      </c>
      <c r="FO33" s="146" t="str">
        <f t="shared" ref="FO33" si="278">IF(SUM(FP33:FR33)&lt;&gt;0,SUM(FP33:FR33),"")</f>
        <v/>
      </c>
      <c r="FP33" s="573"/>
      <c r="FQ33" s="574"/>
      <c r="FR33" s="574"/>
      <c r="FS33" s="574"/>
      <c r="FT33" s="68" t="str">
        <f t="shared" si="263"/>
        <v/>
      </c>
      <c r="FU33" s="68" t="str">
        <f t="shared" si="264"/>
        <v/>
      </c>
      <c r="FV33" s="68" t="str">
        <f t="shared" si="265"/>
        <v/>
      </c>
      <c r="FW33" s="575"/>
      <c r="FX33" s="150" t="str">
        <f t="shared" ref="FX33" si="279">IF(FS33&lt;&gt;0,$FO$17*FS33,"")</f>
        <v/>
      </c>
      <c r="FY33" s="576" t="str">
        <f t="shared" si="159"/>
        <v/>
      </c>
      <c r="FZ33" s="576" t="str">
        <f t="shared" si="160"/>
        <v/>
      </c>
      <c r="GA33" s="576" t="str">
        <f t="shared" si="161"/>
        <v/>
      </c>
      <c r="GB33" s="576" t="str">
        <f t="shared" si="162"/>
        <v/>
      </c>
      <c r="GC33" s="576" t="str">
        <f t="shared" si="163"/>
        <v/>
      </c>
      <c r="GD33" s="576" t="str">
        <f t="shared" si="164"/>
        <v/>
      </c>
      <c r="GE33" s="68" t="str">
        <f t="shared" ref="GE33" si="280">IF(SUM(FP33:FR33)&lt;&gt;0,SUM(FT33:FW33),"")</f>
        <v/>
      </c>
      <c r="GF33" s="146" t="str">
        <f t="shared" ref="GF33" si="281">IF(SUM(GG33:GI33)&lt;&gt;0,SUM(GG33:GI33),"")</f>
        <v/>
      </c>
      <c r="GG33" s="573"/>
      <c r="GH33" s="574"/>
      <c r="GI33" s="574"/>
      <c r="GJ33" s="574"/>
      <c r="GK33" s="68" t="str">
        <f t="shared" si="266"/>
        <v/>
      </c>
      <c r="GL33" s="68" t="str">
        <f t="shared" si="267"/>
        <v/>
      </c>
      <c r="GM33" s="68" t="str">
        <f t="shared" si="268"/>
        <v/>
      </c>
      <c r="GN33" s="575"/>
      <c r="GO33" s="150" t="str">
        <f t="shared" ref="GO33" si="282">IF(GJ33&lt;&gt;0,$GF$17*GJ33,"")</f>
        <v/>
      </c>
      <c r="GP33" s="576" t="str">
        <f t="shared" si="169"/>
        <v/>
      </c>
      <c r="GQ33" s="576" t="str">
        <f t="shared" si="170"/>
        <v/>
      </c>
      <c r="GR33" s="576" t="str">
        <f t="shared" si="171"/>
        <v/>
      </c>
      <c r="GS33" s="576" t="str">
        <f t="shared" si="172"/>
        <v/>
      </c>
      <c r="GT33" s="576" t="str">
        <f t="shared" si="173"/>
        <v/>
      </c>
      <c r="GU33" s="576" t="str">
        <f t="shared" si="174"/>
        <v/>
      </c>
      <c r="GV33" s="68" t="str">
        <f t="shared" ref="GV33" si="283">IF(SUM(GG33:GI33)&lt;&gt;0,SUM(GK33:GN33),"")</f>
        <v/>
      </c>
      <c r="GW33" s="146" t="str">
        <f t="shared" ref="GW33" si="284">IF(SUM(GX33:GZ33)&lt;&gt;0,SUM(GX33:GZ33),"")</f>
        <v/>
      </c>
      <c r="GX33" s="573"/>
      <c r="GY33" s="574"/>
      <c r="GZ33" s="574"/>
      <c r="HA33" s="574"/>
      <c r="HB33" s="68" t="str">
        <f t="shared" si="269"/>
        <v/>
      </c>
      <c r="HC33" s="68" t="str">
        <f t="shared" si="270"/>
        <v/>
      </c>
      <c r="HD33" s="68" t="str">
        <f t="shared" si="271"/>
        <v/>
      </c>
      <c r="HE33" s="575"/>
      <c r="HF33" s="150" t="str">
        <f t="shared" ref="HF33" si="285">IF(HA33&lt;&gt;0,$GW$17*HA33,"")</f>
        <v/>
      </c>
      <c r="HG33" s="576" t="str">
        <f t="shared" si="179"/>
        <v/>
      </c>
      <c r="HH33" s="576" t="str">
        <f t="shared" si="180"/>
        <v/>
      </c>
      <c r="HI33" s="576" t="str">
        <f t="shared" si="181"/>
        <v/>
      </c>
      <c r="HJ33" s="576" t="str">
        <f t="shared" si="182"/>
        <v/>
      </c>
      <c r="HK33" s="576" t="str">
        <f t="shared" si="183"/>
        <v/>
      </c>
      <c r="HL33" s="576" t="str">
        <f t="shared" si="184"/>
        <v/>
      </c>
      <c r="HM33" s="68" t="str">
        <f t="shared" ref="HM33" si="286">IF(SUM(GX33:GZ33)&lt;&gt;0,SUM(HB33:HE33),"")</f>
        <v/>
      </c>
      <c r="HN33" s="146" t="str">
        <f t="shared" ref="HN33" si="287">IF(SUM(HO33:HQ33)&lt;&gt;0,SUM(HO33:HQ33),"")</f>
        <v/>
      </c>
      <c r="HO33" s="573"/>
      <c r="HP33" s="574"/>
      <c r="HQ33" s="574"/>
      <c r="HR33" s="574"/>
      <c r="HS33" s="68" t="str">
        <f t="shared" si="272"/>
        <v/>
      </c>
      <c r="HT33" s="68" t="str">
        <f t="shared" si="273"/>
        <v/>
      </c>
      <c r="HU33" s="68" t="str">
        <f t="shared" si="274"/>
        <v/>
      </c>
      <c r="HV33" s="575"/>
      <c r="HW33" s="150" t="str">
        <f t="shared" ref="HW33" si="288">IF(HR33&lt;&gt;0,$GW$17*HR33,"")</f>
        <v/>
      </c>
      <c r="HX33" s="576" t="str">
        <f t="shared" si="189"/>
        <v/>
      </c>
      <c r="HY33" s="576" t="str">
        <f t="shared" si="190"/>
        <v/>
      </c>
      <c r="HZ33" s="576" t="str">
        <f t="shared" si="191"/>
        <v/>
      </c>
      <c r="IA33" s="576" t="str">
        <f t="shared" si="192"/>
        <v/>
      </c>
      <c r="IB33" s="576" t="str">
        <f t="shared" si="193"/>
        <v/>
      </c>
      <c r="IC33" s="576" t="str">
        <f t="shared" si="194"/>
        <v/>
      </c>
      <c r="ID33" s="68" t="str">
        <f t="shared" ref="ID33" si="289">IF(SUM(HO33:HQ33)&lt;&gt;0,SUM(HS33:HV33),"")</f>
        <v/>
      </c>
      <c r="IE33" s="216"/>
    </row>
    <row r="34" spans="1:239" s="1" customFormat="1" ht="19.5" customHeight="1" x14ac:dyDescent="0.3">
      <c r="A34" s="233" t="s">
        <v>263</v>
      </c>
      <c r="B34" s="131"/>
      <c r="C34" s="132" t="s">
        <v>267</v>
      </c>
      <c r="D34" s="259" t="s">
        <v>136</v>
      </c>
      <c r="E34" s="19"/>
      <c r="F34" s="19">
        <v>3</v>
      </c>
      <c r="G34" s="19"/>
      <c r="H34" s="260"/>
      <c r="I34" s="19"/>
      <c r="J34" s="19"/>
      <c r="K34" s="19"/>
      <c r="L34" s="19"/>
      <c r="M34" s="19"/>
      <c r="N34" s="19"/>
      <c r="O34" s="13"/>
      <c r="P34" s="13">
        <v>3</v>
      </c>
      <c r="Q34" s="11"/>
      <c r="R34" s="11"/>
      <c r="S34" s="11"/>
      <c r="T34" s="12"/>
      <c r="U34" s="11"/>
      <c r="V34" s="11"/>
      <c r="W34" s="11"/>
      <c r="X34" s="11"/>
      <c r="Y34" s="119">
        <v>4</v>
      </c>
      <c r="Z34" s="115"/>
      <c r="AA34" s="59">
        <f t="shared" ref="AA34:AA56" si="290">Y34*30</f>
        <v>120</v>
      </c>
      <c r="AB34" s="19">
        <f t="shared" ref="AB34:AB52" si="291">SUM(AC34:AE34)</f>
        <v>48</v>
      </c>
      <c r="AC34" s="78">
        <f t="shared" ref="AC34:AC52" si="292">$AI$17*AJ34+BA34*$AZ$17+BR34*$BQ$17+CI34*$CH$17+CZ34*$CY$17+DQ34*$DP$17+EH34*$EG$17+EY34*$EX$17+FP34*$FO$17+GX34*$GW$17+GG34*$GF$17+HO34*$HN$17</f>
        <v>0</v>
      </c>
      <c r="AD34" s="78">
        <f t="shared" ref="AD34:AD52" si="293">$AI$17*AK34+BB34*$AZ$17+BS34*$BQ$17+CJ34*$CH$17+DA34*$CY$17+DR34*$DP$17+EI34*$EG$17+EZ34*$EX$17+FQ34*$FO$17+GY34*$GW$17+GH34*$GF$17+HP34*$HN$17</f>
        <v>0</v>
      </c>
      <c r="AE34" s="78">
        <f t="shared" ref="AE34:AE52" si="294">$AI$17*AL34+BC34*$AZ$17+BT34*$BQ$17+CK34*$CH$17+DB34*$CY$17+DS34*$DP$17+EJ34*$EG$17+FA34*$EX$17+FR34*$FO$17+GZ34*$GW$17+GI34*$GF$17+HQ34*$HN$17</f>
        <v>48</v>
      </c>
      <c r="AF34" s="79">
        <f t="shared" ref="AF34:AF52" si="295">AA34-AB34</f>
        <v>72</v>
      </c>
      <c r="AG34" s="443">
        <f t="shared" ref="AG34:AG52" si="296">(AF34/AA34)</f>
        <v>0.6</v>
      </c>
      <c r="AH34" s="77">
        <f t="shared" ref="AH34:AH52" si="297">AF34-SUM(AQ34,BH34,BY34,CP34,DG34,DX34,EO34,FF34,FW34,GN34,HE34,HV34)</f>
        <v>72</v>
      </c>
      <c r="AI34" s="146" t="str">
        <f t="shared" ref="AI34:AI56" si="298">IF(SUM(AJ34:AL34)&lt;&gt;0,SUM(AJ34:AL34),"")</f>
        <v/>
      </c>
      <c r="AJ34" s="138"/>
      <c r="AK34" s="139"/>
      <c r="AL34" s="139"/>
      <c r="AM34" s="139"/>
      <c r="AN34" s="68"/>
      <c r="AO34" s="68"/>
      <c r="AP34" s="68"/>
      <c r="AQ34" s="92"/>
      <c r="AR34" s="150"/>
      <c r="AS34" s="69"/>
      <c r="AT34" s="69"/>
      <c r="AU34" s="69"/>
      <c r="AV34" s="69"/>
      <c r="AW34" s="69"/>
      <c r="AX34" s="69"/>
      <c r="AY34" s="68"/>
      <c r="AZ34" s="148" t="str">
        <f t="shared" si="63"/>
        <v/>
      </c>
      <c r="BA34" s="138"/>
      <c r="BB34" s="139"/>
      <c r="BC34" s="139"/>
      <c r="BD34" s="139"/>
      <c r="BE34" s="68" t="str">
        <f t="shared" ref="BE34:BE52" si="299">IF(BA34&lt;&gt;0,$AZ$17*BA34,"")</f>
        <v/>
      </c>
      <c r="BF34" s="68" t="str">
        <f t="shared" ref="BF34:BF52" si="300">IF(BB34&lt;&gt;0,$AZ$17*BB34,"")</f>
        <v/>
      </c>
      <c r="BG34" s="68" t="str">
        <f t="shared" ref="BG34:BG52" si="301">IF(BC34&lt;&gt;0,$AZ$17*BC34,"")</f>
        <v/>
      </c>
      <c r="BH34" s="92"/>
      <c r="BI34" s="150"/>
      <c r="BJ34" s="69"/>
      <c r="BK34" s="69"/>
      <c r="BL34" s="69"/>
      <c r="BM34" s="69"/>
      <c r="BN34" s="69"/>
      <c r="BO34" s="69"/>
      <c r="BP34" s="68"/>
      <c r="BQ34" s="148">
        <f t="shared" si="64"/>
        <v>3</v>
      </c>
      <c r="BR34" s="138"/>
      <c r="BS34" s="139"/>
      <c r="BT34" s="139">
        <v>3</v>
      </c>
      <c r="BU34" s="139"/>
      <c r="BV34" s="68" t="str">
        <f t="shared" ref="BV34:BV56" si="302">IF(BR34&lt;&gt;0,$BQ$17*BR34,"")</f>
        <v/>
      </c>
      <c r="BW34" s="68" t="str">
        <f t="shared" ref="BW34:BW56" si="303">IF(BS34&lt;&gt;0,$BQ$17*BS34,"")</f>
        <v/>
      </c>
      <c r="BX34" s="68">
        <f t="shared" ref="BX34:BX56" si="304">IF(BT34&lt;&gt;0,$BQ$17*BT34,"")</f>
        <v>48</v>
      </c>
      <c r="BY34" s="92"/>
      <c r="BZ34" s="150"/>
      <c r="CA34" s="69"/>
      <c r="CB34" s="69"/>
      <c r="CC34" s="69"/>
      <c r="CD34" s="69"/>
      <c r="CE34" s="69"/>
      <c r="CF34" s="69"/>
      <c r="CG34" s="68"/>
      <c r="CH34" s="148" t="str">
        <f t="shared" si="65"/>
        <v/>
      </c>
      <c r="CI34" s="138"/>
      <c r="CJ34" s="139"/>
      <c r="CK34" s="139"/>
      <c r="CL34" s="139"/>
      <c r="CM34" s="68" t="str">
        <f t="shared" ref="CM34:CM56" si="305">IF(CI34&lt;&gt;0,$CH$17*CI34,"")</f>
        <v/>
      </c>
      <c r="CN34" s="68" t="str">
        <f t="shared" ref="CN34:CN56" si="306">IF(CJ34&lt;&gt;0,$CH$17*CJ34,"")</f>
        <v/>
      </c>
      <c r="CO34" s="68" t="str">
        <f t="shared" ref="CO34:CO56" si="307">IF(CK34&lt;&gt;0,$CH$17*CK34,"")</f>
        <v/>
      </c>
      <c r="CP34" s="92"/>
      <c r="CQ34" s="150"/>
      <c r="CR34" s="69"/>
      <c r="CS34" s="69"/>
      <c r="CT34" s="69"/>
      <c r="CU34" s="69"/>
      <c r="CV34" s="69"/>
      <c r="CW34" s="69"/>
      <c r="CX34" s="68"/>
      <c r="CY34" s="148" t="str">
        <f t="shared" si="66"/>
        <v/>
      </c>
      <c r="CZ34" s="138"/>
      <c r="DA34" s="139"/>
      <c r="DB34" s="139"/>
      <c r="DC34" s="139"/>
      <c r="DD34" s="68" t="str">
        <f t="shared" ref="DD34:DD56" si="308">IF(CZ34&lt;&gt;0,$AI$17*CZ34,"")</f>
        <v/>
      </c>
      <c r="DE34" s="68" t="str">
        <f t="shared" ref="DE34:DE56" si="309">IF(DA34&lt;&gt;0,$AI$17*DA34,"")</f>
        <v/>
      </c>
      <c r="DF34" s="68" t="str">
        <f t="shared" ref="DF34:DF56" si="310">IF(DB34&lt;&gt;0,$AI$17*DB34,"")</f>
        <v/>
      </c>
      <c r="DG34" s="92"/>
      <c r="DH34" s="150"/>
      <c r="DI34" s="69"/>
      <c r="DJ34" s="69"/>
      <c r="DK34" s="69"/>
      <c r="DL34" s="69"/>
      <c r="DM34" s="69"/>
      <c r="DN34" s="69"/>
      <c r="DO34" s="68"/>
      <c r="DP34" s="148" t="str">
        <f t="shared" si="67"/>
        <v/>
      </c>
      <c r="DQ34" s="138"/>
      <c r="DR34" s="139"/>
      <c r="DS34" s="139"/>
      <c r="DT34" s="139"/>
      <c r="DU34" s="68" t="str">
        <f t="shared" ref="DU34:DU56" si="311">IF(DQ34&lt;&gt;0,$AZ$17*DQ34,"")</f>
        <v/>
      </c>
      <c r="DV34" s="68" t="str">
        <f t="shared" ref="DV34:DV56" si="312">IF(DR34&lt;&gt;0,$AZ$17*DR34,"")</f>
        <v/>
      </c>
      <c r="DW34" s="68" t="str">
        <f t="shared" ref="DW34:DW56" si="313">IF(DS34&lt;&gt;0,$AZ$17*DS34,"")</f>
        <v/>
      </c>
      <c r="DX34" s="92"/>
      <c r="DY34" s="150"/>
      <c r="DZ34" s="69"/>
      <c r="EA34" s="69"/>
      <c r="EB34" s="69"/>
      <c r="EC34" s="69"/>
      <c r="ED34" s="69"/>
      <c r="EE34" s="69"/>
      <c r="EF34" s="68"/>
      <c r="EG34" s="148" t="str">
        <f t="shared" si="68"/>
        <v/>
      </c>
      <c r="EH34" s="138"/>
      <c r="EI34" s="139"/>
      <c r="EJ34" s="139"/>
      <c r="EK34" s="139"/>
      <c r="EL34" s="68" t="str">
        <f t="shared" ref="EL34:EL56" si="314">IF(EH34&lt;&gt;0,$AI$17*EH34,"")</f>
        <v/>
      </c>
      <c r="EM34" s="68" t="str">
        <f t="shared" ref="EM34:EM56" si="315">IF(EI34&lt;&gt;0,$AI$17*EI34,"")</f>
        <v/>
      </c>
      <c r="EN34" s="68" t="str">
        <f t="shared" ref="EN34:EN56" si="316">IF(EJ34&lt;&gt;0,$AI$17*EJ34,"")</f>
        <v/>
      </c>
      <c r="EO34" s="92"/>
      <c r="EP34" s="150"/>
      <c r="EQ34" s="69"/>
      <c r="ER34" s="69"/>
      <c r="ES34" s="69"/>
      <c r="ET34" s="69"/>
      <c r="EU34" s="69"/>
      <c r="EV34" s="69"/>
      <c r="EW34" s="68"/>
      <c r="EX34" s="148" t="str">
        <f t="shared" si="69"/>
        <v/>
      </c>
      <c r="EY34" s="138"/>
      <c r="EZ34" s="139"/>
      <c r="FA34" s="139"/>
      <c r="FB34" s="139"/>
      <c r="FC34" s="68" t="str">
        <f t="shared" ref="FC34:FC56" si="317">IF(EY34&lt;&gt;0,$EX$17*EY34,"")</f>
        <v/>
      </c>
      <c r="FD34" s="68" t="str">
        <f t="shared" ref="FD34:FD56" si="318">IF(EZ34&lt;&gt;0,$EX$17*EZ34,"")</f>
        <v/>
      </c>
      <c r="FE34" s="68" t="str">
        <f t="shared" ref="FE34:FE56" si="319">IF(FA34&lt;&gt;0,$EX$17*FA34,"")</f>
        <v/>
      </c>
      <c r="FF34" s="92"/>
      <c r="FG34" s="150" t="str">
        <f t="shared" ref="FG34:FG52" si="320">IF(FB34&lt;&gt;0,$EX$17*FB34,"")</f>
        <v/>
      </c>
      <c r="FH34" s="69" t="str">
        <f t="shared" ref="FH34:FH52" si="321">IF(($O34=$EX$15),"КП","")</f>
        <v/>
      </c>
      <c r="FI34" s="69" t="str">
        <f t="shared" ref="FI34:FI52" si="322">IF(($P34=$EX$15),"КР","")</f>
        <v/>
      </c>
      <c r="FJ34" s="69" t="str">
        <f t="shared" ref="FJ34:FJ52" si="323">IF(($Q34=$EX$15),"РГР",IF(($R34=$EX$15),"РГР",IF(($S34=$EX$15),"РГР",IF(($T34=$EX$15),"РГР",""))))</f>
        <v/>
      </c>
      <c r="FK34" s="69" t="str">
        <f t="shared" ref="FK34:FK52" si="324">IF(($U34=$EX$15),"контр",IF(($V34=$EX$15),"контр",IF(($W34=$EX$15),"контр",IF(($X34=$EX$15),"контр",""))))</f>
        <v/>
      </c>
      <c r="FL34" s="69" t="str">
        <f t="shared" ref="FL34:FL52" si="325">IF(($E34=$EX$15),"іспит",IF(($F34=$EX$15),"іспит",IF(($G34=$EX$15),"іспит",IF(($H34=$EX$15),"іспит",""))))</f>
        <v/>
      </c>
      <c r="FM34" s="69" t="str">
        <f t="shared" ref="FM34:FM52" si="326">IF(($I34=$EX$15),"залік",IF(($K34=$EX$15),"залік",IF(($L34=$EX$15),"залік",IF(($M34=$EX$15),"залік",IF(($N34=$EX$15),"залік","")))))</f>
        <v/>
      </c>
      <c r="FN34" s="68" t="str">
        <f t="shared" ref="FN34:FN52" si="327">IF(SUM(EY34:FA34)&lt;&gt;0,SUM(FC34:FF34),"")</f>
        <v/>
      </c>
      <c r="FO34" s="146" t="str">
        <f t="shared" ref="FO34:FO52" si="328">IF(SUM(FP34:FR34)&lt;&gt;0,SUM(FP34:FR34),"")</f>
        <v/>
      </c>
      <c r="FP34" s="138"/>
      <c r="FQ34" s="139"/>
      <c r="FR34" s="139"/>
      <c r="FS34" s="139"/>
      <c r="FT34" s="68" t="str">
        <f t="shared" ref="FT34:FT52" si="329">IF(FP34&lt;&gt;0,$FO$17*FP34,"")</f>
        <v/>
      </c>
      <c r="FU34" s="68" t="str">
        <f t="shared" ref="FU34:FU52" si="330">IF(FQ34&lt;&gt;0,$FO$17*FQ34,"")</f>
        <v/>
      </c>
      <c r="FV34" s="68" t="str">
        <f t="shared" ref="FV34:FV52" si="331">IF(FR34&lt;&gt;0,$FO$17*FR34,"")</f>
        <v/>
      </c>
      <c r="FW34" s="92"/>
      <c r="FX34" s="150" t="str">
        <f t="shared" ref="FX34:FX52" si="332">IF(FS34&lt;&gt;0,$FO$17*FS34,"")</f>
        <v/>
      </c>
      <c r="FY34" s="69" t="str">
        <f t="shared" ref="FY34:FY52" si="333">IF(($O34=$FO$15),"КП","")</f>
        <v/>
      </c>
      <c r="FZ34" s="69" t="str">
        <f t="shared" ref="FZ34:FZ52" si="334">IF(($P34=$FO$15),"КР","")</f>
        <v/>
      </c>
      <c r="GA34" s="69" t="str">
        <f t="shared" ref="GA34:GA52" si="335">IF(($Q34=$FO$15),"РГР",IF(($R34=$FO$15),"РГР",IF(($S34=$FO$15),"РГР",IF(($T34=$FO$15),"РГР",""))))</f>
        <v/>
      </c>
      <c r="GB34" s="69" t="str">
        <f t="shared" ref="GB34:GB52" si="336">IF(($U34=$FO$15),"контр",IF(($V34=$FO$15),"контр",IF(($W34=$FO$15),"контр",IF(($X34=$FO$15),"контр",""))))</f>
        <v/>
      </c>
      <c r="GC34" s="69" t="str">
        <f t="shared" ref="GC34:GC52" si="337">IF(($E34=$FO$15),"іспит",IF(($F34=$FO$15),"іспит",IF(($G34=$FO$15),"іспит",IF(($H34=$FO$15),"іспит",""))))</f>
        <v/>
      </c>
      <c r="GD34" s="69" t="str">
        <f t="shared" ref="GD34:GD52" si="338">IF(($I34=$FO$15),"залік",IF(($K34=$FO$15),"залік",IF(($L34=$FO$15),"залік",IF(($M34=$FO$15),"залік",IF(($N34=$FO$15),"залік","")))))</f>
        <v/>
      </c>
      <c r="GE34" s="68" t="str">
        <f t="shared" ref="GE34:GE52" si="339">IF(SUM(FP34:FR34)&lt;&gt;0,SUM(FT34:FW34),"")</f>
        <v/>
      </c>
      <c r="GF34" s="146" t="str">
        <f t="shared" ref="GF34:GF52" si="340">IF(SUM(GG34:GI34)&lt;&gt;0,SUM(GG34:GI34),"")</f>
        <v/>
      </c>
      <c r="GG34" s="138"/>
      <c r="GH34" s="139"/>
      <c r="GI34" s="139"/>
      <c r="GJ34" s="139"/>
      <c r="GK34" s="68" t="str">
        <f t="shared" ref="GK34:GK52" si="341">IF(GG34&lt;&gt;0,$GF$17*GG34,"")</f>
        <v/>
      </c>
      <c r="GL34" s="68" t="str">
        <f t="shared" ref="GL34:GL52" si="342">IF(GH34&lt;&gt;0,$GF$17*GH34,"")</f>
        <v/>
      </c>
      <c r="GM34" s="68" t="str">
        <f t="shared" ref="GM34:GM52" si="343">IF(GI34&lt;&gt;0,$GF$17*GI34,"")</f>
        <v/>
      </c>
      <c r="GN34" s="92"/>
      <c r="GO34" s="150" t="str">
        <f t="shared" ref="GO34:GO52" si="344">IF(GJ34&lt;&gt;0,$GF$17*GJ34,"")</f>
        <v/>
      </c>
      <c r="GP34" s="69" t="str">
        <f t="shared" ref="GP34:GP52" si="345">IF(($O34=$GF$15),"КП","")</f>
        <v/>
      </c>
      <c r="GQ34" s="69" t="str">
        <f t="shared" ref="GQ34:GQ52" si="346">IF(($P34=$GF$15),"КР","")</f>
        <v/>
      </c>
      <c r="GR34" s="69" t="str">
        <f t="shared" ref="GR34:GR52" si="347">IF(($Q34=$GF$15),"РГР",IF(($R34=$GF$15),"РГР",IF(($S34=$GF$15),"РГР",IF(($T34=$GF$15),"РГР",""))))</f>
        <v/>
      </c>
      <c r="GS34" s="69" t="str">
        <f t="shared" ref="GS34:GS52" si="348">IF(($U34=$GF$15),"контр",IF(($V34=$GF$15),"контр",IF(($W34=$GF$15),"контр",IF(($X34=$GF$15),"контр",""))))</f>
        <v/>
      </c>
      <c r="GT34" s="69" t="str">
        <f t="shared" ref="GT34:GT52" si="349">IF(($E34=$GF$15),"іспит",IF(($F34=$GF$15),"іспит",IF(($G34=$GF$15),"іспит",IF(($H34=$GF$15),"іспит",""))))</f>
        <v/>
      </c>
      <c r="GU34" s="69" t="str">
        <f t="shared" ref="GU34:GU52" si="350">IF(($I34=$GF$15),"залік",IF(($K34=$GF$15),"залік",IF(($L34=$GF$15),"залік",IF(($M34=$GF$15),"залік",IF(($N34=$GF$15),"залік","")))))</f>
        <v/>
      </c>
      <c r="GV34" s="68" t="str">
        <f t="shared" ref="GV34:GV52" si="351">IF(SUM(GG34:GI34)&lt;&gt;0,SUM(GK34:GN34),"")</f>
        <v/>
      </c>
      <c r="GW34" s="146" t="str">
        <f t="shared" ref="GW34:GW52" si="352">IF(SUM(GX34:GZ34)&lt;&gt;0,SUM(GX34:GZ34),"")</f>
        <v/>
      </c>
      <c r="GX34" s="138"/>
      <c r="GY34" s="139"/>
      <c r="GZ34" s="139"/>
      <c r="HA34" s="139"/>
      <c r="HB34" s="68" t="str">
        <f t="shared" ref="HB34:HB52" si="353">IF(GX34&lt;&gt;0,$GW$17*GX34,"")</f>
        <v/>
      </c>
      <c r="HC34" s="68" t="str">
        <f t="shared" ref="HC34:HC52" si="354">IF(GY34&lt;&gt;0,$GW$17*GY34,"")</f>
        <v/>
      </c>
      <c r="HD34" s="68" t="str">
        <f t="shared" ref="HD34:HD52" si="355">IF(GZ34&lt;&gt;0,$GW$17*GZ34,"")</f>
        <v/>
      </c>
      <c r="HE34" s="92"/>
      <c r="HF34" s="150" t="str">
        <f t="shared" ref="HF34:HF52" si="356">IF(HA34&lt;&gt;0,$GW$17*HA34,"")</f>
        <v/>
      </c>
      <c r="HG34" s="69" t="str">
        <f t="shared" ref="HG34:HG52" si="357">IF(($O34=$GW$15),"КП","")</f>
        <v/>
      </c>
      <c r="HH34" s="69" t="str">
        <f t="shared" ref="HH34:HH52" si="358">IF(($P34=$GW$15),"КР","")</f>
        <v/>
      </c>
      <c r="HI34" s="69" t="str">
        <f t="shared" ref="HI34:HI52" si="359">IF(($Q34=$GW$15),"РГР",IF(($R34=$GW$15),"РГР",IF(($S34=$GW$15),"РГР",IF(($T34=$GW$15),"РГР",""))))</f>
        <v/>
      </c>
      <c r="HJ34" s="69" t="str">
        <f t="shared" ref="HJ34:HJ52" si="360">IF(($U34=$GW$15),"контр",IF(($V34=$GW$15),"контр",IF(($W34=$GW$15),"контр",IF(($X34=$GW$15),"контр",""))))</f>
        <v/>
      </c>
      <c r="HK34" s="69" t="str">
        <f t="shared" ref="HK34:HK52" si="361">IF(($E34=$GW$15),"іспит",IF(($F34=$GW$15),"іспит",IF(($G34=$GW$15),"іспит",IF(($H34=$GW$15),"іспит",""))))</f>
        <v/>
      </c>
      <c r="HL34" s="69" t="str">
        <f t="shared" ref="HL34:HL52" si="362">IF(($I34=$GW$15),"залік",IF(($K34=$GW$15),"залік",IF(($L34=$GW$15),"залік",IF(($M34=$GW$15),"залік",IF(($N34=$GW$15),"залік","")))))</f>
        <v/>
      </c>
      <c r="HM34" s="68" t="str">
        <f t="shared" ref="HM34:HM52" si="363">IF(SUM(GX34:GZ34)&lt;&gt;0,SUM(HB34:HE34),"")</f>
        <v/>
      </c>
      <c r="HN34" s="146" t="str">
        <f t="shared" ref="HN34:HN52" si="364">IF(SUM(HO34:HQ34)&lt;&gt;0,SUM(HO34:HQ34),"")</f>
        <v/>
      </c>
      <c r="HO34" s="138"/>
      <c r="HP34" s="139"/>
      <c r="HQ34" s="139"/>
      <c r="HR34" s="139"/>
      <c r="HS34" s="68" t="str">
        <f t="shared" ref="HS34:HS52" si="365">IF(HO34&lt;&gt;0,$HN$17*HO34,"")</f>
        <v/>
      </c>
      <c r="HT34" s="68" t="str">
        <f t="shared" ref="HT34:HT52" si="366">IF(HP34&lt;&gt;0,$HN$17*HP34,"")</f>
        <v/>
      </c>
      <c r="HU34" s="68" t="str">
        <f t="shared" ref="HU34:HU52" si="367">IF(HQ34&lt;&gt;0,$HN$17*HQ34,"")</f>
        <v/>
      </c>
      <c r="HV34" s="92"/>
      <c r="HW34" s="150" t="str">
        <f t="shared" ref="HW34:HW52" si="368">IF(HR34&lt;&gt;0,$GW$17*HR34,"")</f>
        <v/>
      </c>
      <c r="HX34" s="69" t="str">
        <f t="shared" ref="HX34:HX52" si="369">IF(($O34=$HN$15),"КП","")</f>
        <v/>
      </c>
      <c r="HY34" s="69" t="str">
        <f t="shared" ref="HY34:HY52" si="370">IF(($P34=$HN$15),"КР","")</f>
        <v/>
      </c>
      <c r="HZ34" s="69" t="str">
        <f t="shared" ref="HZ34:HZ52" si="371">IF(($Q34=$HN$15),"РГР",IF(($R34=$HN$15),"РГР",IF(($S34=$HN$15),"РГР",IF(($T34=$HN$15),"РГР",""))))</f>
        <v/>
      </c>
      <c r="IA34" s="69" t="str">
        <f t="shared" ref="IA34:IA52" si="372">IF(($U34=$HN$15),"контр",IF(($V34=$HN$15),"контр",IF(($W34=$HN$15),"контр",IF(($X34=$HN$15),"контр",""))))</f>
        <v/>
      </c>
      <c r="IB34" s="69" t="str">
        <f t="shared" ref="IB34:IB52" si="373">IF(($E34=$HN$15),"іспит",IF(($F34=$HN$15),"іспит",IF(($G34=$HN$15),"іспит",IF(($H34=$HN$15),"іспит",""))))</f>
        <v/>
      </c>
      <c r="IC34" s="69" t="str">
        <f t="shared" ref="IC34:IC52" si="374">IF(($I34=$HN$15),"залік",IF(($K34=$HN$15),"залік",IF(($L34=$HN$15),"залік",IF(($M34=$HN$15),"залік",IF(($N34=$HN$15),"залік","")))))</f>
        <v/>
      </c>
      <c r="ID34" s="68" t="str">
        <f t="shared" ref="ID34:ID52" si="375">IF(SUM(HO34:HQ34)&lt;&gt;0,SUM(HS34:HV34),"")</f>
        <v/>
      </c>
      <c r="IE34" s="216"/>
    </row>
    <row r="35" spans="1:239" s="1" customFormat="1" ht="19.5" customHeight="1" x14ac:dyDescent="0.3">
      <c r="A35" s="233" t="s">
        <v>264</v>
      </c>
      <c r="B35" s="131"/>
      <c r="C35" s="132" t="s">
        <v>268</v>
      </c>
      <c r="D35" s="259" t="s">
        <v>136</v>
      </c>
      <c r="E35" s="19"/>
      <c r="F35" s="19">
        <v>3</v>
      </c>
      <c r="G35" s="19"/>
      <c r="H35" s="260"/>
      <c r="I35" s="19"/>
      <c r="J35" s="19"/>
      <c r="K35" s="19"/>
      <c r="L35" s="19"/>
      <c r="M35" s="19"/>
      <c r="N35" s="19"/>
      <c r="O35" s="13"/>
      <c r="P35" s="13"/>
      <c r="Q35" s="11"/>
      <c r="R35" s="11"/>
      <c r="S35" s="11"/>
      <c r="T35" s="12"/>
      <c r="U35" s="11"/>
      <c r="V35" s="11"/>
      <c r="W35" s="11"/>
      <c r="X35" s="11"/>
      <c r="Y35" s="119">
        <v>5</v>
      </c>
      <c r="Z35" s="115"/>
      <c r="AA35" s="59">
        <f t="shared" si="290"/>
        <v>150</v>
      </c>
      <c r="AB35" s="19">
        <f t="shared" si="291"/>
        <v>64</v>
      </c>
      <c r="AC35" s="78">
        <f t="shared" si="292"/>
        <v>32</v>
      </c>
      <c r="AD35" s="78">
        <f t="shared" si="293"/>
        <v>16</v>
      </c>
      <c r="AE35" s="78">
        <f t="shared" si="294"/>
        <v>16</v>
      </c>
      <c r="AF35" s="79">
        <f t="shared" si="295"/>
        <v>86</v>
      </c>
      <c r="AG35" s="443">
        <f t="shared" si="296"/>
        <v>0.57333333333333336</v>
      </c>
      <c r="AH35" s="77">
        <f t="shared" si="297"/>
        <v>86</v>
      </c>
      <c r="AI35" s="146" t="str">
        <f t="shared" si="298"/>
        <v/>
      </c>
      <c r="AJ35" s="138"/>
      <c r="AK35" s="139"/>
      <c r="AL35" s="139"/>
      <c r="AM35" s="139"/>
      <c r="AN35" s="68"/>
      <c r="AO35" s="68"/>
      <c r="AP35" s="68"/>
      <c r="AQ35" s="92"/>
      <c r="AR35" s="150"/>
      <c r="AS35" s="69"/>
      <c r="AT35" s="69"/>
      <c r="AU35" s="69"/>
      <c r="AV35" s="69"/>
      <c r="AW35" s="69"/>
      <c r="AX35" s="69"/>
      <c r="AY35" s="68"/>
      <c r="AZ35" s="148" t="str">
        <f t="shared" si="63"/>
        <v/>
      </c>
      <c r="BA35" s="138"/>
      <c r="BB35" s="139"/>
      <c r="BC35" s="139"/>
      <c r="BD35" s="139"/>
      <c r="BE35" s="68" t="str">
        <f t="shared" si="299"/>
        <v/>
      </c>
      <c r="BF35" s="68" t="str">
        <f t="shared" si="300"/>
        <v/>
      </c>
      <c r="BG35" s="68" t="str">
        <f t="shared" si="301"/>
        <v/>
      </c>
      <c r="BH35" s="92"/>
      <c r="BI35" s="150"/>
      <c r="BJ35" s="69"/>
      <c r="BK35" s="69"/>
      <c r="BL35" s="69"/>
      <c r="BM35" s="69"/>
      <c r="BN35" s="69"/>
      <c r="BO35" s="69"/>
      <c r="BP35" s="68"/>
      <c r="BQ35" s="148">
        <f t="shared" si="64"/>
        <v>4</v>
      </c>
      <c r="BR35" s="138">
        <v>2</v>
      </c>
      <c r="BS35" s="139">
        <v>1</v>
      </c>
      <c r="BT35" s="139">
        <v>1</v>
      </c>
      <c r="BU35" s="139"/>
      <c r="BV35" s="68">
        <f t="shared" si="302"/>
        <v>32</v>
      </c>
      <c r="BW35" s="68">
        <f t="shared" si="303"/>
        <v>16</v>
      </c>
      <c r="BX35" s="68">
        <f t="shared" si="304"/>
        <v>16</v>
      </c>
      <c r="BY35" s="92"/>
      <c r="BZ35" s="150"/>
      <c r="CA35" s="69"/>
      <c r="CB35" s="69"/>
      <c r="CC35" s="69"/>
      <c r="CD35" s="69"/>
      <c r="CE35" s="69"/>
      <c r="CF35" s="69"/>
      <c r="CG35" s="68"/>
      <c r="CH35" s="148" t="str">
        <f t="shared" si="65"/>
        <v/>
      </c>
      <c r="CI35" s="138"/>
      <c r="CJ35" s="139"/>
      <c r="CK35" s="139"/>
      <c r="CL35" s="139"/>
      <c r="CM35" s="68" t="str">
        <f t="shared" si="305"/>
        <v/>
      </c>
      <c r="CN35" s="68" t="str">
        <f t="shared" si="306"/>
        <v/>
      </c>
      <c r="CO35" s="68" t="str">
        <f t="shared" si="307"/>
        <v/>
      </c>
      <c r="CP35" s="92"/>
      <c r="CQ35" s="150"/>
      <c r="CR35" s="69"/>
      <c r="CS35" s="69"/>
      <c r="CT35" s="69"/>
      <c r="CU35" s="69"/>
      <c r="CV35" s="69"/>
      <c r="CW35" s="69"/>
      <c r="CX35" s="68"/>
      <c r="CY35" s="148" t="str">
        <f t="shared" si="66"/>
        <v/>
      </c>
      <c r="CZ35" s="138"/>
      <c r="DA35" s="139"/>
      <c r="DB35" s="139"/>
      <c r="DC35" s="139"/>
      <c r="DD35" s="68" t="str">
        <f t="shared" si="308"/>
        <v/>
      </c>
      <c r="DE35" s="68" t="str">
        <f t="shared" si="309"/>
        <v/>
      </c>
      <c r="DF35" s="68" t="str">
        <f t="shared" si="310"/>
        <v/>
      </c>
      <c r="DG35" s="92"/>
      <c r="DH35" s="150"/>
      <c r="DI35" s="69"/>
      <c r="DJ35" s="69"/>
      <c r="DK35" s="69"/>
      <c r="DL35" s="69"/>
      <c r="DM35" s="69"/>
      <c r="DN35" s="69"/>
      <c r="DO35" s="68"/>
      <c r="DP35" s="148" t="str">
        <f t="shared" si="67"/>
        <v/>
      </c>
      <c r="DQ35" s="138"/>
      <c r="DR35" s="139"/>
      <c r="DS35" s="139"/>
      <c r="DT35" s="139"/>
      <c r="DU35" s="68" t="str">
        <f t="shared" si="311"/>
        <v/>
      </c>
      <c r="DV35" s="68" t="str">
        <f t="shared" si="312"/>
        <v/>
      </c>
      <c r="DW35" s="68" t="str">
        <f t="shared" si="313"/>
        <v/>
      </c>
      <c r="DX35" s="92"/>
      <c r="DY35" s="150"/>
      <c r="DZ35" s="69"/>
      <c r="EA35" s="69"/>
      <c r="EB35" s="69"/>
      <c r="EC35" s="69"/>
      <c r="ED35" s="69"/>
      <c r="EE35" s="69"/>
      <c r="EF35" s="68"/>
      <c r="EG35" s="148" t="str">
        <f t="shared" si="68"/>
        <v/>
      </c>
      <c r="EH35" s="138"/>
      <c r="EI35" s="139"/>
      <c r="EJ35" s="139"/>
      <c r="EK35" s="139"/>
      <c r="EL35" s="68" t="str">
        <f t="shared" si="314"/>
        <v/>
      </c>
      <c r="EM35" s="68" t="str">
        <f t="shared" si="315"/>
        <v/>
      </c>
      <c r="EN35" s="68" t="str">
        <f t="shared" si="316"/>
        <v/>
      </c>
      <c r="EO35" s="92"/>
      <c r="EP35" s="150"/>
      <c r="EQ35" s="69"/>
      <c r="ER35" s="69"/>
      <c r="ES35" s="69"/>
      <c r="ET35" s="69"/>
      <c r="EU35" s="69"/>
      <c r="EV35" s="69"/>
      <c r="EW35" s="68"/>
      <c r="EX35" s="148" t="str">
        <f t="shared" si="69"/>
        <v/>
      </c>
      <c r="EY35" s="138"/>
      <c r="EZ35" s="139"/>
      <c r="FA35" s="139"/>
      <c r="FB35" s="139"/>
      <c r="FC35" s="68" t="str">
        <f t="shared" si="317"/>
        <v/>
      </c>
      <c r="FD35" s="68" t="str">
        <f t="shared" si="318"/>
        <v/>
      </c>
      <c r="FE35" s="68" t="str">
        <f t="shared" si="319"/>
        <v/>
      </c>
      <c r="FF35" s="92"/>
      <c r="FG35" s="150" t="str">
        <f t="shared" si="320"/>
        <v/>
      </c>
      <c r="FH35" s="69" t="str">
        <f t="shared" si="321"/>
        <v/>
      </c>
      <c r="FI35" s="69" t="str">
        <f t="shared" si="322"/>
        <v/>
      </c>
      <c r="FJ35" s="69" t="str">
        <f t="shared" si="323"/>
        <v/>
      </c>
      <c r="FK35" s="69" t="str">
        <f t="shared" si="324"/>
        <v/>
      </c>
      <c r="FL35" s="69" t="str">
        <f t="shared" si="325"/>
        <v/>
      </c>
      <c r="FM35" s="69" t="str">
        <f t="shared" si="326"/>
        <v/>
      </c>
      <c r="FN35" s="68" t="str">
        <f t="shared" si="327"/>
        <v/>
      </c>
      <c r="FO35" s="146" t="str">
        <f t="shared" si="328"/>
        <v/>
      </c>
      <c r="FP35" s="138"/>
      <c r="FQ35" s="139"/>
      <c r="FR35" s="139"/>
      <c r="FS35" s="139"/>
      <c r="FT35" s="68" t="str">
        <f t="shared" si="329"/>
        <v/>
      </c>
      <c r="FU35" s="68" t="str">
        <f t="shared" si="330"/>
        <v/>
      </c>
      <c r="FV35" s="68" t="str">
        <f t="shared" si="331"/>
        <v/>
      </c>
      <c r="FW35" s="92"/>
      <c r="FX35" s="150" t="str">
        <f t="shared" si="332"/>
        <v/>
      </c>
      <c r="FY35" s="69" t="str">
        <f t="shared" si="333"/>
        <v/>
      </c>
      <c r="FZ35" s="69" t="str">
        <f t="shared" si="334"/>
        <v/>
      </c>
      <c r="GA35" s="69" t="str">
        <f t="shared" si="335"/>
        <v/>
      </c>
      <c r="GB35" s="69" t="str">
        <f t="shared" si="336"/>
        <v/>
      </c>
      <c r="GC35" s="69" t="str">
        <f t="shared" si="337"/>
        <v/>
      </c>
      <c r="GD35" s="69" t="str">
        <f t="shared" si="338"/>
        <v/>
      </c>
      <c r="GE35" s="68" t="str">
        <f t="shared" si="339"/>
        <v/>
      </c>
      <c r="GF35" s="146" t="str">
        <f t="shared" si="340"/>
        <v/>
      </c>
      <c r="GG35" s="138"/>
      <c r="GH35" s="139"/>
      <c r="GI35" s="139"/>
      <c r="GJ35" s="139"/>
      <c r="GK35" s="68" t="str">
        <f t="shared" si="341"/>
        <v/>
      </c>
      <c r="GL35" s="68" t="str">
        <f t="shared" si="342"/>
        <v/>
      </c>
      <c r="GM35" s="68" t="str">
        <f t="shared" si="343"/>
        <v/>
      </c>
      <c r="GN35" s="92"/>
      <c r="GO35" s="150" t="str">
        <f t="shared" si="344"/>
        <v/>
      </c>
      <c r="GP35" s="69" t="str">
        <f t="shared" si="345"/>
        <v/>
      </c>
      <c r="GQ35" s="69" t="str">
        <f t="shared" si="346"/>
        <v/>
      </c>
      <c r="GR35" s="69" t="str">
        <f t="shared" si="347"/>
        <v/>
      </c>
      <c r="GS35" s="69" t="str">
        <f t="shared" si="348"/>
        <v/>
      </c>
      <c r="GT35" s="69" t="str">
        <f t="shared" si="349"/>
        <v/>
      </c>
      <c r="GU35" s="69" t="str">
        <f t="shared" si="350"/>
        <v/>
      </c>
      <c r="GV35" s="68" t="str">
        <f t="shared" si="351"/>
        <v/>
      </c>
      <c r="GW35" s="146" t="str">
        <f t="shared" si="352"/>
        <v/>
      </c>
      <c r="GX35" s="138"/>
      <c r="GY35" s="139"/>
      <c r="GZ35" s="139"/>
      <c r="HA35" s="139"/>
      <c r="HB35" s="68" t="str">
        <f t="shared" si="353"/>
        <v/>
      </c>
      <c r="HC35" s="68" t="str">
        <f t="shared" si="354"/>
        <v/>
      </c>
      <c r="HD35" s="68" t="str">
        <f t="shared" si="355"/>
        <v/>
      </c>
      <c r="HE35" s="92"/>
      <c r="HF35" s="150" t="str">
        <f t="shared" si="356"/>
        <v/>
      </c>
      <c r="HG35" s="69" t="str">
        <f t="shared" si="357"/>
        <v/>
      </c>
      <c r="HH35" s="69" t="str">
        <f t="shared" si="358"/>
        <v/>
      </c>
      <c r="HI35" s="69" t="str">
        <f t="shared" si="359"/>
        <v/>
      </c>
      <c r="HJ35" s="69" t="str">
        <f t="shared" si="360"/>
        <v/>
      </c>
      <c r="HK35" s="69" t="str">
        <f t="shared" si="361"/>
        <v/>
      </c>
      <c r="HL35" s="69" t="str">
        <f t="shared" si="362"/>
        <v/>
      </c>
      <c r="HM35" s="68" t="str">
        <f t="shared" si="363"/>
        <v/>
      </c>
      <c r="HN35" s="146" t="str">
        <f t="shared" si="364"/>
        <v/>
      </c>
      <c r="HO35" s="138"/>
      <c r="HP35" s="139"/>
      <c r="HQ35" s="139"/>
      <c r="HR35" s="139"/>
      <c r="HS35" s="68" t="str">
        <f t="shared" si="365"/>
        <v/>
      </c>
      <c r="HT35" s="68" t="str">
        <f t="shared" si="366"/>
        <v/>
      </c>
      <c r="HU35" s="68" t="str">
        <f t="shared" si="367"/>
        <v/>
      </c>
      <c r="HV35" s="92"/>
      <c r="HW35" s="150" t="str">
        <f t="shared" si="368"/>
        <v/>
      </c>
      <c r="HX35" s="69" t="str">
        <f t="shared" si="369"/>
        <v/>
      </c>
      <c r="HY35" s="69" t="str">
        <f t="shared" si="370"/>
        <v/>
      </c>
      <c r="HZ35" s="69" t="str">
        <f t="shared" si="371"/>
        <v/>
      </c>
      <c r="IA35" s="69" t="str">
        <f t="shared" si="372"/>
        <v/>
      </c>
      <c r="IB35" s="69" t="str">
        <f t="shared" si="373"/>
        <v/>
      </c>
      <c r="IC35" s="69" t="str">
        <f t="shared" si="374"/>
        <v/>
      </c>
      <c r="ID35" s="68" t="str">
        <f t="shared" si="375"/>
        <v/>
      </c>
      <c r="IE35" s="216"/>
    </row>
    <row r="36" spans="1:239" s="1" customFormat="1" ht="19.5" customHeight="1" x14ac:dyDescent="0.3">
      <c r="A36" s="233" t="s">
        <v>231</v>
      </c>
      <c r="B36" s="131"/>
      <c r="C36" s="578" t="s">
        <v>296</v>
      </c>
      <c r="D36" s="259" t="s">
        <v>136</v>
      </c>
      <c r="E36" s="19"/>
      <c r="F36" s="19">
        <v>3</v>
      </c>
      <c r="G36" s="19"/>
      <c r="H36" s="260"/>
      <c r="I36" s="19"/>
      <c r="J36" s="19"/>
      <c r="K36" s="19"/>
      <c r="L36" s="19"/>
      <c r="M36" s="19"/>
      <c r="N36" s="19"/>
      <c r="O36" s="13"/>
      <c r="P36" s="13"/>
      <c r="Q36" s="11"/>
      <c r="R36" s="11"/>
      <c r="S36" s="11"/>
      <c r="T36" s="12"/>
      <c r="U36" s="11"/>
      <c r="V36" s="11"/>
      <c r="W36" s="11"/>
      <c r="X36" s="11"/>
      <c r="Y36" s="119">
        <v>5</v>
      </c>
      <c r="Z36" s="115"/>
      <c r="AA36" s="59">
        <f t="shared" si="290"/>
        <v>150</v>
      </c>
      <c r="AB36" s="19">
        <f t="shared" si="291"/>
        <v>64</v>
      </c>
      <c r="AC36" s="78">
        <f t="shared" si="292"/>
        <v>32</v>
      </c>
      <c r="AD36" s="78">
        <f t="shared" si="293"/>
        <v>0</v>
      </c>
      <c r="AE36" s="78">
        <f t="shared" si="294"/>
        <v>32</v>
      </c>
      <c r="AF36" s="79">
        <f t="shared" si="295"/>
        <v>86</v>
      </c>
      <c r="AG36" s="443">
        <f t="shared" si="296"/>
        <v>0.57333333333333336</v>
      </c>
      <c r="AH36" s="77">
        <f t="shared" si="297"/>
        <v>86</v>
      </c>
      <c r="AI36" s="146" t="str">
        <f t="shared" si="298"/>
        <v/>
      </c>
      <c r="AJ36" s="138"/>
      <c r="AK36" s="139"/>
      <c r="AL36" s="139"/>
      <c r="AM36" s="139"/>
      <c r="AN36" s="68"/>
      <c r="AO36" s="68"/>
      <c r="AP36" s="68"/>
      <c r="AQ36" s="92"/>
      <c r="AR36" s="150"/>
      <c r="AS36" s="69"/>
      <c r="AT36" s="69"/>
      <c r="AU36" s="69"/>
      <c r="AV36" s="69"/>
      <c r="AW36" s="69"/>
      <c r="AX36" s="69"/>
      <c r="AY36" s="68"/>
      <c r="AZ36" s="148" t="str">
        <f t="shared" si="63"/>
        <v/>
      </c>
      <c r="BA36" s="138"/>
      <c r="BB36" s="139"/>
      <c r="BC36" s="139"/>
      <c r="BD36" s="139"/>
      <c r="BE36" s="68" t="str">
        <f t="shared" si="299"/>
        <v/>
      </c>
      <c r="BF36" s="68" t="str">
        <f t="shared" si="300"/>
        <v/>
      </c>
      <c r="BG36" s="68" t="str">
        <f t="shared" si="301"/>
        <v/>
      </c>
      <c r="BH36" s="92"/>
      <c r="BI36" s="150"/>
      <c r="BJ36" s="69"/>
      <c r="BK36" s="69"/>
      <c r="BL36" s="69"/>
      <c r="BM36" s="69"/>
      <c r="BN36" s="69"/>
      <c r="BO36" s="69"/>
      <c r="BP36" s="68"/>
      <c r="BQ36" s="148">
        <f t="shared" si="64"/>
        <v>4</v>
      </c>
      <c r="BR36" s="138">
        <v>2</v>
      </c>
      <c r="BS36" s="139"/>
      <c r="BT36" s="139">
        <v>2</v>
      </c>
      <c r="BU36" s="139"/>
      <c r="BV36" s="68">
        <f t="shared" si="302"/>
        <v>32</v>
      </c>
      <c r="BW36" s="68" t="str">
        <f t="shared" si="303"/>
        <v/>
      </c>
      <c r="BX36" s="68">
        <f t="shared" si="304"/>
        <v>32</v>
      </c>
      <c r="BY36" s="92"/>
      <c r="BZ36" s="150"/>
      <c r="CA36" s="69"/>
      <c r="CB36" s="69"/>
      <c r="CC36" s="69"/>
      <c r="CD36" s="69"/>
      <c r="CE36" s="69"/>
      <c r="CF36" s="69"/>
      <c r="CG36" s="68"/>
      <c r="CH36" s="148" t="str">
        <f t="shared" si="65"/>
        <v/>
      </c>
      <c r="CI36" s="138"/>
      <c r="CJ36" s="139"/>
      <c r="CK36" s="139"/>
      <c r="CL36" s="139"/>
      <c r="CM36" s="68" t="str">
        <f t="shared" si="305"/>
        <v/>
      </c>
      <c r="CN36" s="68" t="str">
        <f t="shared" si="306"/>
        <v/>
      </c>
      <c r="CO36" s="68" t="str">
        <f t="shared" si="307"/>
        <v/>
      </c>
      <c r="CP36" s="92"/>
      <c r="CQ36" s="150"/>
      <c r="CR36" s="69"/>
      <c r="CS36" s="69"/>
      <c r="CT36" s="69"/>
      <c r="CU36" s="69"/>
      <c r="CV36" s="69"/>
      <c r="CW36" s="69"/>
      <c r="CX36" s="68"/>
      <c r="CY36" s="148" t="str">
        <f t="shared" si="66"/>
        <v/>
      </c>
      <c r="CZ36" s="138"/>
      <c r="DA36" s="139"/>
      <c r="DB36" s="139"/>
      <c r="DC36" s="139"/>
      <c r="DD36" s="68" t="str">
        <f t="shared" si="308"/>
        <v/>
      </c>
      <c r="DE36" s="68" t="str">
        <f t="shared" si="309"/>
        <v/>
      </c>
      <c r="DF36" s="68" t="str">
        <f t="shared" si="310"/>
        <v/>
      </c>
      <c r="DG36" s="92"/>
      <c r="DH36" s="150"/>
      <c r="DI36" s="69"/>
      <c r="DJ36" s="69"/>
      <c r="DK36" s="69"/>
      <c r="DL36" s="69"/>
      <c r="DM36" s="69"/>
      <c r="DN36" s="69"/>
      <c r="DO36" s="68"/>
      <c r="DP36" s="148" t="str">
        <f t="shared" si="67"/>
        <v/>
      </c>
      <c r="DQ36" s="138"/>
      <c r="DR36" s="139"/>
      <c r="DS36" s="139"/>
      <c r="DT36" s="139"/>
      <c r="DU36" s="68" t="str">
        <f t="shared" si="311"/>
        <v/>
      </c>
      <c r="DV36" s="68" t="str">
        <f t="shared" si="312"/>
        <v/>
      </c>
      <c r="DW36" s="68" t="str">
        <f t="shared" si="313"/>
        <v/>
      </c>
      <c r="DX36" s="92"/>
      <c r="DY36" s="150"/>
      <c r="DZ36" s="69"/>
      <c r="EA36" s="69"/>
      <c r="EB36" s="69"/>
      <c r="EC36" s="69"/>
      <c r="ED36" s="69"/>
      <c r="EE36" s="69"/>
      <c r="EF36" s="68"/>
      <c r="EG36" s="148" t="str">
        <f t="shared" si="68"/>
        <v/>
      </c>
      <c r="EH36" s="138"/>
      <c r="EI36" s="139"/>
      <c r="EJ36" s="139"/>
      <c r="EK36" s="139"/>
      <c r="EL36" s="68" t="str">
        <f t="shared" si="314"/>
        <v/>
      </c>
      <c r="EM36" s="68" t="str">
        <f t="shared" si="315"/>
        <v/>
      </c>
      <c r="EN36" s="68" t="str">
        <f t="shared" si="316"/>
        <v/>
      </c>
      <c r="EO36" s="92"/>
      <c r="EP36" s="150"/>
      <c r="EQ36" s="69"/>
      <c r="ER36" s="69"/>
      <c r="ES36" s="69"/>
      <c r="ET36" s="69"/>
      <c r="EU36" s="69"/>
      <c r="EV36" s="69"/>
      <c r="EW36" s="68"/>
      <c r="EX36" s="148" t="str">
        <f t="shared" si="69"/>
        <v/>
      </c>
      <c r="EY36" s="138"/>
      <c r="EZ36" s="139"/>
      <c r="FA36" s="139"/>
      <c r="FB36" s="139"/>
      <c r="FC36" s="68" t="str">
        <f t="shared" si="317"/>
        <v/>
      </c>
      <c r="FD36" s="68" t="str">
        <f t="shared" si="318"/>
        <v/>
      </c>
      <c r="FE36" s="68" t="str">
        <f t="shared" si="319"/>
        <v/>
      </c>
      <c r="FF36" s="92"/>
      <c r="FG36" s="150" t="str">
        <f t="shared" si="320"/>
        <v/>
      </c>
      <c r="FH36" s="69" t="str">
        <f t="shared" si="321"/>
        <v/>
      </c>
      <c r="FI36" s="69" t="str">
        <f t="shared" si="322"/>
        <v/>
      </c>
      <c r="FJ36" s="69" t="str">
        <f t="shared" si="323"/>
        <v/>
      </c>
      <c r="FK36" s="69" t="str">
        <f t="shared" si="324"/>
        <v/>
      </c>
      <c r="FL36" s="69" t="str">
        <f t="shared" si="325"/>
        <v/>
      </c>
      <c r="FM36" s="69" t="str">
        <f t="shared" si="326"/>
        <v/>
      </c>
      <c r="FN36" s="68" t="str">
        <f t="shared" si="327"/>
        <v/>
      </c>
      <c r="FO36" s="146" t="str">
        <f t="shared" si="328"/>
        <v/>
      </c>
      <c r="FP36" s="138"/>
      <c r="FQ36" s="139"/>
      <c r="FR36" s="139"/>
      <c r="FS36" s="139"/>
      <c r="FT36" s="68" t="str">
        <f t="shared" si="329"/>
        <v/>
      </c>
      <c r="FU36" s="68" t="str">
        <f t="shared" si="330"/>
        <v/>
      </c>
      <c r="FV36" s="68" t="str">
        <f t="shared" si="331"/>
        <v/>
      </c>
      <c r="FW36" s="92"/>
      <c r="FX36" s="150" t="str">
        <f t="shared" si="332"/>
        <v/>
      </c>
      <c r="FY36" s="69" t="str">
        <f t="shared" si="333"/>
        <v/>
      </c>
      <c r="FZ36" s="69" t="str">
        <f t="shared" si="334"/>
        <v/>
      </c>
      <c r="GA36" s="69" t="str">
        <f t="shared" si="335"/>
        <v/>
      </c>
      <c r="GB36" s="69" t="str">
        <f t="shared" si="336"/>
        <v/>
      </c>
      <c r="GC36" s="69" t="str">
        <f t="shared" si="337"/>
        <v/>
      </c>
      <c r="GD36" s="69" t="str">
        <f t="shared" si="338"/>
        <v/>
      </c>
      <c r="GE36" s="68" t="str">
        <f t="shared" si="339"/>
        <v/>
      </c>
      <c r="GF36" s="146" t="str">
        <f t="shared" si="340"/>
        <v/>
      </c>
      <c r="GG36" s="138"/>
      <c r="GH36" s="139"/>
      <c r="GI36" s="139"/>
      <c r="GJ36" s="139"/>
      <c r="GK36" s="68" t="str">
        <f t="shared" si="341"/>
        <v/>
      </c>
      <c r="GL36" s="68" t="str">
        <f t="shared" si="342"/>
        <v/>
      </c>
      <c r="GM36" s="68" t="str">
        <f t="shared" si="343"/>
        <v/>
      </c>
      <c r="GN36" s="92"/>
      <c r="GO36" s="150" t="str">
        <f t="shared" si="344"/>
        <v/>
      </c>
      <c r="GP36" s="69" t="str">
        <f t="shared" si="345"/>
        <v/>
      </c>
      <c r="GQ36" s="69" t="str">
        <f t="shared" si="346"/>
        <v/>
      </c>
      <c r="GR36" s="69" t="str">
        <f t="shared" si="347"/>
        <v/>
      </c>
      <c r="GS36" s="69" t="str">
        <f t="shared" si="348"/>
        <v/>
      </c>
      <c r="GT36" s="69" t="str">
        <f t="shared" si="349"/>
        <v/>
      </c>
      <c r="GU36" s="69" t="str">
        <f t="shared" si="350"/>
        <v/>
      </c>
      <c r="GV36" s="68" t="str">
        <f t="shared" si="351"/>
        <v/>
      </c>
      <c r="GW36" s="146" t="str">
        <f t="shared" si="352"/>
        <v/>
      </c>
      <c r="GX36" s="138"/>
      <c r="GY36" s="139"/>
      <c r="GZ36" s="139"/>
      <c r="HA36" s="139"/>
      <c r="HB36" s="68" t="str">
        <f t="shared" si="353"/>
        <v/>
      </c>
      <c r="HC36" s="68" t="str">
        <f t="shared" si="354"/>
        <v/>
      </c>
      <c r="HD36" s="68" t="str">
        <f t="shared" si="355"/>
        <v/>
      </c>
      <c r="HE36" s="92"/>
      <c r="HF36" s="150" t="str">
        <f t="shared" si="356"/>
        <v/>
      </c>
      <c r="HG36" s="69" t="str">
        <f t="shared" si="357"/>
        <v/>
      </c>
      <c r="HH36" s="69" t="str">
        <f t="shared" si="358"/>
        <v/>
      </c>
      <c r="HI36" s="69" t="str">
        <f t="shared" si="359"/>
        <v/>
      </c>
      <c r="HJ36" s="69" t="str">
        <f t="shared" si="360"/>
        <v/>
      </c>
      <c r="HK36" s="69" t="str">
        <f t="shared" si="361"/>
        <v/>
      </c>
      <c r="HL36" s="69" t="str">
        <f t="shared" si="362"/>
        <v/>
      </c>
      <c r="HM36" s="68" t="str">
        <f t="shared" si="363"/>
        <v/>
      </c>
      <c r="HN36" s="146" t="str">
        <f t="shared" si="364"/>
        <v/>
      </c>
      <c r="HO36" s="138"/>
      <c r="HP36" s="139"/>
      <c r="HQ36" s="139"/>
      <c r="HR36" s="139"/>
      <c r="HS36" s="68" t="str">
        <f t="shared" si="365"/>
        <v/>
      </c>
      <c r="HT36" s="68" t="str">
        <f t="shared" si="366"/>
        <v/>
      </c>
      <c r="HU36" s="68" t="str">
        <f t="shared" si="367"/>
        <v/>
      </c>
      <c r="HV36" s="92"/>
      <c r="HW36" s="150" t="str">
        <f t="shared" si="368"/>
        <v/>
      </c>
      <c r="HX36" s="69" t="str">
        <f t="shared" si="369"/>
        <v/>
      </c>
      <c r="HY36" s="69" t="str">
        <f t="shared" si="370"/>
        <v/>
      </c>
      <c r="HZ36" s="69" t="str">
        <f t="shared" si="371"/>
        <v/>
      </c>
      <c r="IA36" s="69" t="str">
        <f t="shared" si="372"/>
        <v/>
      </c>
      <c r="IB36" s="69" t="str">
        <f t="shared" si="373"/>
        <v/>
      </c>
      <c r="IC36" s="69" t="str">
        <f t="shared" si="374"/>
        <v/>
      </c>
      <c r="ID36" s="68" t="str">
        <f t="shared" si="375"/>
        <v/>
      </c>
      <c r="IE36" s="216"/>
    </row>
    <row r="37" spans="1:239" s="1" customFormat="1" ht="19.5" customHeight="1" x14ac:dyDescent="0.3">
      <c r="A37" s="233" t="s">
        <v>216</v>
      </c>
      <c r="B37" s="131"/>
      <c r="C37" s="132" t="s">
        <v>269</v>
      </c>
      <c r="D37" s="259" t="s">
        <v>136</v>
      </c>
      <c r="E37" s="19"/>
      <c r="F37" s="19">
        <v>4</v>
      </c>
      <c r="G37" s="19"/>
      <c r="H37" s="260"/>
      <c r="I37" s="19"/>
      <c r="J37" s="19"/>
      <c r="K37" s="19"/>
      <c r="L37" s="19"/>
      <c r="M37" s="19"/>
      <c r="N37" s="19"/>
      <c r="O37" s="13"/>
      <c r="P37" s="13"/>
      <c r="Q37" s="11"/>
      <c r="R37" s="11"/>
      <c r="S37" s="11"/>
      <c r="T37" s="12">
        <v>4</v>
      </c>
      <c r="U37" s="11"/>
      <c r="V37" s="11"/>
      <c r="W37" s="11"/>
      <c r="X37" s="11"/>
      <c r="Y37" s="119">
        <v>6</v>
      </c>
      <c r="Z37" s="115"/>
      <c r="AA37" s="59">
        <f t="shared" si="290"/>
        <v>180</v>
      </c>
      <c r="AB37" s="19">
        <f t="shared" si="291"/>
        <v>72</v>
      </c>
      <c r="AC37" s="78">
        <f t="shared" si="292"/>
        <v>36</v>
      </c>
      <c r="AD37" s="619">
        <f t="shared" si="293"/>
        <v>18</v>
      </c>
      <c r="AE37" s="78">
        <f t="shared" si="294"/>
        <v>18</v>
      </c>
      <c r="AF37" s="79">
        <f t="shared" si="295"/>
        <v>108</v>
      </c>
      <c r="AG37" s="443">
        <f t="shared" si="296"/>
        <v>0.6</v>
      </c>
      <c r="AH37" s="77">
        <f t="shared" si="297"/>
        <v>108</v>
      </c>
      <c r="AI37" s="146" t="str">
        <f t="shared" si="298"/>
        <v/>
      </c>
      <c r="AJ37" s="138"/>
      <c r="AK37" s="139"/>
      <c r="AL37" s="139"/>
      <c r="AM37" s="139"/>
      <c r="AN37" s="68"/>
      <c r="AO37" s="68"/>
      <c r="AP37" s="68"/>
      <c r="AQ37" s="92"/>
      <c r="AR37" s="150"/>
      <c r="AS37" s="69"/>
      <c r="AT37" s="69"/>
      <c r="AU37" s="69"/>
      <c r="AV37" s="69"/>
      <c r="AW37" s="69"/>
      <c r="AX37" s="69"/>
      <c r="AY37" s="68"/>
      <c r="AZ37" s="148" t="str">
        <f t="shared" si="63"/>
        <v/>
      </c>
      <c r="BA37" s="138"/>
      <c r="BB37" s="139"/>
      <c r="BC37" s="139"/>
      <c r="BD37" s="139"/>
      <c r="BE37" s="68" t="str">
        <f t="shared" si="299"/>
        <v/>
      </c>
      <c r="BF37" s="68" t="str">
        <f t="shared" si="300"/>
        <v/>
      </c>
      <c r="BG37" s="68" t="str">
        <f t="shared" si="301"/>
        <v/>
      </c>
      <c r="BH37" s="92"/>
      <c r="BI37" s="150"/>
      <c r="BJ37" s="69"/>
      <c r="BK37" s="69"/>
      <c r="BL37" s="69"/>
      <c r="BM37" s="69"/>
      <c r="BN37" s="69"/>
      <c r="BO37" s="69"/>
      <c r="BP37" s="68"/>
      <c r="BQ37" s="148" t="str">
        <f t="shared" si="64"/>
        <v/>
      </c>
      <c r="BR37" s="138"/>
      <c r="BS37" s="139"/>
      <c r="BT37" s="139"/>
      <c r="BU37" s="139"/>
      <c r="BV37" s="68" t="str">
        <f t="shared" si="302"/>
        <v/>
      </c>
      <c r="BW37" s="68" t="str">
        <f t="shared" si="303"/>
        <v/>
      </c>
      <c r="BX37" s="68" t="str">
        <f t="shared" si="304"/>
        <v/>
      </c>
      <c r="BY37" s="92"/>
      <c r="BZ37" s="150"/>
      <c r="CA37" s="69"/>
      <c r="CB37" s="69"/>
      <c r="CC37" s="69"/>
      <c r="CD37" s="69"/>
      <c r="CE37" s="69"/>
      <c r="CF37" s="69"/>
      <c r="CG37" s="68"/>
      <c r="CH37" s="148">
        <f t="shared" si="65"/>
        <v>4</v>
      </c>
      <c r="CI37" s="138">
        <v>2</v>
      </c>
      <c r="CJ37" s="139">
        <v>1</v>
      </c>
      <c r="CK37" s="139">
        <v>1</v>
      </c>
      <c r="CL37" s="139"/>
      <c r="CM37" s="68">
        <f t="shared" si="305"/>
        <v>36</v>
      </c>
      <c r="CN37" s="68">
        <f t="shared" si="306"/>
        <v>18</v>
      </c>
      <c r="CO37" s="68">
        <f t="shared" si="307"/>
        <v>18</v>
      </c>
      <c r="CP37" s="92"/>
      <c r="CQ37" s="150"/>
      <c r="CR37" s="69"/>
      <c r="CS37" s="69"/>
      <c r="CT37" s="69"/>
      <c r="CU37" s="69"/>
      <c r="CV37" s="69"/>
      <c r="CW37" s="69"/>
      <c r="CX37" s="68"/>
      <c r="CY37" s="148" t="str">
        <f t="shared" si="66"/>
        <v/>
      </c>
      <c r="CZ37" s="138"/>
      <c r="DA37" s="139"/>
      <c r="DB37" s="139"/>
      <c r="DC37" s="139"/>
      <c r="DD37" s="68" t="str">
        <f t="shared" si="308"/>
        <v/>
      </c>
      <c r="DE37" s="68" t="str">
        <f t="shared" si="309"/>
        <v/>
      </c>
      <c r="DF37" s="68" t="str">
        <f t="shared" si="310"/>
        <v/>
      </c>
      <c r="DG37" s="92"/>
      <c r="DH37" s="150"/>
      <c r="DI37" s="69"/>
      <c r="DJ37" s="69"/>
      <c r="DK37" s="69"/>
      <c r="DL37" s="69"/>
      <c r="DM37" s="69"/>
      <c r="DN37" s="69"/>
      <c r="DO37" s="68"/>
      <c r="DP37" s="148" t="str">
        <f t="shared" si="67"/>
        <v/>
      </c>
      <c r="DQ37" s="138"/>
      <c r="DR37" s="139"/>
      <c r="DS37" s="139"/>
      <c r="DT37" s="139"/>
      <c r="DU37" s="68" t="str">
        <f t="shared" si="311"/>
        <v/>
      </c>
      <c r="DV37" s="68" t="str">
        <f t="shared" si="312"/>
        <v/>
      </c>
      <c r="DW37" s="68" t="str">
        <f t="shared" si="313"/>
        <v/>
      </c>
      <c r="DX37" s="92"/>
      <c r="DY37" s="150"/>
      <c r="DZ37" s="69"/>
      <c r="EA37" s="69"/>
      <c r="EB37" s="69"/>
      <c r="EC37" s="69"/>
      <c r="ED37" s="69"/>
      <c r="EE37" s="69"/>
      <c r="EF37" s="68"/>
      <c r="EG37" s="148" t="str">
        <f t="shared" si="68"/>
        <v/>
      </c>
      <c r="EH37" s="138"/>
      <c r="EI37" s="139"/>
      <c r="EJ37" s="139"/>
      <c r="EK37" s="139"/>
      <c r="EL37" s="68" t="str">
        <f t="shared" si="314"/>
        <v/>
      </c>
      <c r="EM37" s="68" t="str">
        <f t="shared" si="315"/>
        <v/>
      </c>
      <c r="EN37" s="68" t="str">
        <f t="shared" si="316"/>
        <v/>
      </c>
      <c r="EO37" s="92"/>
      <c r="EP37" s="150"/>
      <c r="EQ37" s="69"/>
      <c r="ER37" s="69"/>
      <c r="ES37" s="69"/>
      <c r="ET37" s="69"/>
      <c r="EU37" s="69"/>
      <c r="EV37" s="69"/>
      <c r="EW37" s="68"/>
      <c r="EX37" s="148" t="str">
        <f t="shared" si="69"/>
        <v/>
      </c>
      <c r="EY37" s="138"/>
      <c r="EZ37" s="139"/>
      <c r="FA37" s="139"/>
      <c r="FB37" s="139"/>
      <c r="FC37" s="68" t="str">
        <f t="shared" si="317"/>
        <v/>
      </c>
      <c r="FD37" s="68" t="str">
        <f t="shared" si="318"/>
        <v/>
      </c>
      <c r="FE37" s="68" t="str">
        <f t="shared" si="319"/>
        <v/>
      </c>
      <c r="FF37" s="92"/>
      <c r="FG37" s="150" t="str">
        <f t="shared" si="320"/>
        <v/>
      </c>
      <c r="FH37" s="69" t="str">
        <f t="shared" si="321"/>
        <v/>
      </c>
      <c r="FI37" s="69" t="str">
        <f t="shared" si="322"/>
        <v/>
      </c>
      <c r="FJ37" s="69" t="str">
        <f t="shared" si="323"/>
        <v/>
      </c>
      <c r="FK37" s="69" t="str">
        <f t="shared" si="324"/>
        <v/>
      </c>
      <c r="FL37" s="69" t="str">
        <f t="shared" si="325"/>
        <v/>
      </c>
      <c r="FM37" s="69" t="str">
        <f t="shared" si="326"/>
        <v/>
      </c>
      <c r="FN37" s="68" t="str">
        <f t="shared" si="327"/>
        <v/>
      </c>
      <c r="FO37" s="146" t="str">
        <f t="shared" si="328"/>
        <v/>
      </c>
      <c r="FP37" s="138"/>
      <c r="FQ37" s="139"/>
      <c r="FR37" s="139"/>
      <c r="FS37" s="139"/>
      <c r="FT37" s="68" t="str">
        <f t="shared" si="329"/>
        <v/>
      </c>
      <c r="FU37" s="68" t="str">
        <f t="shared" si="330"/>
        <v/>
      </c>
      <c r="FV37" s="68" t="str">
        <f t="shared" si="331"/>
        <v/>
      </c>
      <c r="FW37" s="92"/>
      <c r="FX37" s="150" t="str">
        <f t="shared" si="332"/>
        <v/>
      </c>
      <c r="FY37" s="69" t="str">
        <f t="shared" si="333"/>
        <v/>
      </c>
      <c r="FZ37" s="69" t="str">
        <f t="shared" si="334"/>
        <v/>
      </c>
      <c r="GA37" s="69" t="str">
        <f t="shared" si="335"/>
        <v/>
      </c>
      <c r="GB37" s="69" t="str">
        <f t="shared" si="336"/>
        <v/>
      </c>
      <c r="GC37" s="69" t="str">
        <f t="shared" si="337"/>
        <v/>
      </c>
      <c r="GD37" s="69" t="str">
        <f t="shared" si="338"/>
        <v/>
      </c>
      <c r="GE37" s="68" t="str">
        <f t="shared" si="339"/>
        <v/>
      </c>
      <c r="GF37" s="146" t="str">
        <f t="shared" si="340"/>
        <v/>
      </c>
      <c r="GG37" s="138"/>
      <c r="GH37" s="139"/>
      <c r="GI37" s="139"/>
      <c r="GJ37" s="139"/>
      <c r="GK37" s="68" t="str">
        <f t="shared" si="341"/>
        <v/>
      </c>
      <c r="GL37" s="68" t="str">
        <f t="shared" si="342"/>
        <v/>
      </c>
      <c r="GM37" s="68" t="str">
        <f t="shared" si="343"/>
        <v/>
      </c>
      <c r="GN37" s="92"/>
      <c r="GO37" s="150" t="str">
        <f t="shared" si="344"/>
        <v/>
      </c>
      <c r="GP37" s="69" t="str">
        <f t="shared" si="345"/>
        <v/>
      </c>
      <c r="GQ37" s="69" t="str">
        <f t="shared" si="346"/>
        <v/>
      </c>
      <c r="GR37" s="69" t="str">
        <f t="shared" si="347"/>
        <v/>
      </c>
      <c r="GS37" s="69" t="str">
        <f t="shared" si="348"/>
        <v/>
      </c>
      <c r="GT37" s="69" t="str">
        <f t="shared" si="349"/>
        <v/>
      </c>
      <c r="GU37" s="69" t="str">
        <f t="shared" si="350"/>
        <v/>
      </c>
      <c r="GV37" s="68" t="str">
        <f t="shared" si="351"/>
        <v/>
      </c>
      <c r="GW37" s="146" t="str">
        <f t="shared" si="352"/>
        <v/>
      </c>
      <c r="GX37" s="138"/>
      <c r="GY37" s="139"/>
      <c r="GZ37" s="139"/>
      <c r="HA37" s="139"/>
      <c r="HB37" s="68" t="str">
        <f t="shared" si="353"/>
        <v/>
      </c>
      <c r="HC37" s="68" t="str">
        <f t="shared" si="354"/>
        <v/>
      </c>
      <c r="HD37" s="68" t="str">
        <f t="shared" si="355"/>
        <v/>
      </c>
      <c r="HE37" s="92"/>
      <c r="HF37" s="150" t="str">
        <f t="shared" si="356"/>
        <v/>
      </c>
      <c r="HG37" s="69" t="str">
        <f t="shared" si="357"/>
        <v/>
      </c>
      <c r="HH37" s="69" t="str">
        <f t="shared" si="358"/>
        <v/>
      </c>
      <c r="HI37" s="69" t="str">
        <f t="shared" si="359"/>
        <v/>
      </c>
      <c r="HJ37" s="69" t="str">
        <f t="shared" si="360"/>
        <v/>
      </c>
      <c r="HK37" s="69" t="str">
        <f t="shared" si="361"/>
        <v/>
      </c>
      <c r="HL37" s="69" t="str">
        <f t="shared" si="362"/>
        <v/>
      </c>
      <c r="HM37" s="68" t="str">
        <f t="shared" si="363"/>
        <v/>
      </c>
      <c r="HN37" s="146" t="str">
        <f t="shared" si="364"/>
        <v/>
      </c>
      <c r="HO37" s="138"/>
      <c r="HP37" s="139"/>
      <c r="HQ37" s="139"/>
      <c r="HR37" s="139"/>
      <c r="HS37" s="68" t="str">
        <f t="shared" si="365"/>
        <v/>
      </c>
      <c r="HT37" s="68" t="str">
        <f t="shared" si="366"/>
        <v/>
      </c>
      <c r="HU37" s="68" t="str">
        <f t="shared" si="367"/>
        <v/>
      </c>
      <c r="HV37" s="92"/>
      <c r="HW37" s="150" t="str">
        <f t="shared" si="368"/>
        <v/>
      </c>
      <c r="HX37" s="69" t="str">
        <f t="shared" si="369"/>
        <v/>
      </c>
      <c r="HY37" s="69" t="str">
        <f t="shared" si="370"/>
        <v/>
      </c>
      <c r="HZ37" s="69" t="str">
        <f t="shared" si="371"/>
        <v/>
      </c>
      <c r="IA37" s="69" t="str">
        <f t="shared" si="372"/>
        <v/>
      </c>
      <c r="IB37" s="69" t="str">
        <f t="shared" si="373"/>
        <v/>
      </c>
      <c r="IC37" s="69" t="str">
        <f t="shared" si="374"/>
        <v/>
      </c>
      <c r="ID37" s="68" t="str">
        <f t="shared" si="375"/>
        <v/>
      </c>
      <c r="IE37" s="216"/>
    </row>
    <row r="38" spans="1:239" s="1" customFormat="1" ht="19.5" customHeight="1" x14ac:dyDescent="0.3">
      <c r="A38" s="233" t="s">
        <v>217</v>
      </c>
      <c r="B38" s="131"/>
      <c r="C38" s="578" t="s">
        <v>276</v>
      </c>
      <c r="D38" s="216" t="s">
        <v>277</v>
      </c>
      <c r="E38" s="579"/>
      <c r="F38" s="579"/>
      <c r="G38" s="579"/>
      <c r="H38" s="580">
        <v>4</v>
      </c>
      <c r="I38" s="579"/>
      <c r="J38" s="579"/>
      <c r="K38" s="579"/>
      <c r="L38" s="579"/>
      <c r="M38" s="579"/>
      <c r="N38" s="579"/>
      <c r="O38" s="16"/>
      <c r="P38" s="16">
        <v>4</v>
      </c>
      <c r="Q38" s="14"/>
      <c r="R38" s="14"/>
      <c r="S38" s="14"/>
      <c r="T38" s="15"/>
      <c r="U38" s="14"/>
      <c r="V38" s="14"/>
      <c r="W38" s="14"/>
      <c r="X38" s="14"/>
      <c r="Y38" s="119">
        <v>4</v>
      </c>
      <c r="Z38" s="115"/>
      <c r="AA38" s="59">
        <f t="shared" si="290"/>
        <v>120</v>
      </c>
      <c r="AB38" s="19">
        <f t="shared" si="291"/>
        <v>54</v>
      </c>
      <c r="AC38" s="78">
        <f t="shared" si="292"/>
        <v>18</v>
      </c>
      <c r="AD38" s="78">
        <f t="shared" si="293"/>
        <v>18</v>
      </c>
      <c r="AE38" s="78">
        <f t="shared" si="294"/>
        <v>18</v>
      </c>
      <c r="AF38" s="79">
        <f t="shared" si="295"/>
        <v>66</v>
      </c>
      <c r="AG38" s="443">
        <f t="shared" si="296"/>
        <v>0.55000000000000004</v>
      </c>
      <c r="AH38" s="77"/>
      <c r="AI38" s="146" t="str">
        <f t="shared" si="298"/>
        <v/>
      </c>
      <c r="AJ38" s="138"/>
      <c r="AK38" s="139"/>
      <c r="AL38" s="139"/>
      <c r="AM38" s="139"/>
      <c r="AN38" s="68"/>
      <c r="AO38" s="68"/>
      <c r="AP38" s="68"/>
      <c r="AQ38" s="92"/>
      <c r="AR38" s="150"/>
      <c r="AS38" s="69"/>
      <c r="AT38" s="69"/>
      <c r="AU38" s="69"/>
      <c r="AV38" s="69"/>
      <c r="AW38" s="69"/>
      <c r="AX38" s="69"/>
      <c r="AY38" s="68"/>
      <c r="AZ38" s="148" t="str">
        <f t="shared" si="63"/>
        <v/>
      </c>
      <c r="BA38" s="138"/>
      <c r="BB38" s="139"/>
      <c r="BC38" s="139"/>
      <c r="BD38" s="139"/>
      <c r="BE38" s="68" t="str">
        <f t="shared" si="299"/>
        <v/>
      </c>
      <c r="BF38" s="68" t="str">
        <f t="shared" si="300"/>
        <v/>
      </c>
      <c r="BG38" s="68" t="str">
        <f t="shared" si="301"/>
        <v/>
      </c>
      <c r="BH38" s="92"/>
      <c r="BI38" s="150"/>
      <c r="BJ38" s="69"/>
      <c r="BK38" s="69"/>
      <c r="BL38" s="69"/>
      <c r="BM38" s="69"/>
      <c r="BN38" s="69"/>
      <c r="BO38" s="69"/>
      <c r="BP38" s="68"/>
      <c r="BQ38" s="148" t="str">
        <f t="shared" si="64"/>
        <v/>
      </c>
      <c r="BR38" s="138"/>
      <c r="BS38" s="139"/>
      <c r="BT38" s="139"/>
      <c r="BU38" s="139"/>
      <c r="BV38" s="68" t="str">
        <f t="shared" si="302"/>
        <v/>
      </c>
      <c r="BW38" s="68" t="str">
        <f t="shared" si="303"/>
        <v/>
      </c>
      <c r="BX38" s="68" t="str">
        <f t="shared" si="304"/>
        <v/>
      </c>
      <c r="BY38" s="92"/>
      <c r="BZ38" s="150"/>
      <c r="CA38" s="69"/>
      <c r="CB38" s="69"/>
      <c r="CC38" s="69"/>
      <c r="CD38" s="69"/>
      <c r="CE38" s="69"/>
      <c r="CF38" s="69"/>
      <c r="CG38" s="68"/>
      <c r="CH38" s="148">
        <f t="shared" si="65"/>
        <v>3</v>
      </c>
      <c r="CI38" s="586">
        <v>1</v>
      </c>
      <c r="CJ38" s="587">
        <v>1</v>
      </c>
      <c r="CK38" s="587">
        <v>1</v>
      </c>
      <c r="CL38" s="139"/>
      <c r="CM38" s="68">
        <f t="shared" si="305"/>
        <v>18</v>
      </c>
      <c r="CN38" s="68">
        <f t="shared" si="306"/>
        <v>18</v>
      </c>
      <c r="CO38" s="68">
        <f t="shared" si="307"/>
        <v>18</v>
      </c>
      <c r="CP38" s="92"/>
      <c r="CQ38" s="150"/>
      <c r="CR38" s="69"/>
      <c r="CS38" s="69"/>
      <c r="CT38" s="69"/>
      <c r="CU38" s="69"/>
      <c r="CV38" s="69"/>
      <c r="CW38" s="69"/>
      <c r="CX38" s="68"/>
      <c r="CY38" s="148" t="str">
        <f t="shared" si="66"/>
        <v/>
      </c>
      <c r="CZ38" s="138"/>
      <c r="DA38" s="139"/>
      <c r="DB38" s="139"/>
      <c r="DC38" s="139"/>
      <c r="DD38" s="68" t="str">
        <f t="shared" si="308"/>
        <v/>
      </c>
      <c r="DE38" s="68" t="str">
        <f t="shared" si="309"/>
        <v/>
      </c>
      <c r="DF38" s="68" t="str">
        <f t="shared" si="310"/>
        <v/>
      </c>
      <c r="DG38" s="92"/>
      <c r="DH38" s="150"/>
      <c r="DI38" s="69"/>
      <c r="DJ38" s="69"/>
      <c r="DK38" s="69"/>
      <c r="DL38" s="69"/>
      <c r="DM38" s="69"/>
      <c r="DN38" s="69"/>
      <c r="DO38" s="68"/>
      <c r="DP38" s="148" t="str">
        <f t="shared" si="67"/>
        <v/>
      </c>
      <c r="DQ38" s="138"/>
      <c r="DR38" s="139"/>
      <c r="DS38" s="139"/>
      <c r="DT38" s="139"/>
      <c r="DU38" s="68" t="str">
        <f t="shared" si="311"/>
        <v/>
      </c>
      <c r="DV38" s="68" t="str">
        <f t="shared" si="312"/>
        <v/>
      </c>
      <c r="DW38" s="68" t="str">
        <f t="shared" si="313"/>
        <v/>
      </c>
      <c r="DX38" s="92"/>
      <c r="DY38" s="150"/>
      <c r="DZ38" s="69"/>
      <c r="EA38" s="69"/>
      <c r="EB38" s="69"/>
      <c r="EC38" s="69"/>
      <c r="ED38" s="69"/>
      <c r="EE38" s="69"/>
      <c r="EF38" s="68"/>
      <c r="EG38" s="148" t="str">
        <f t="shared" si="68"/>
        <v/>
      </c>
      <c r="EH38" s="138"/>
      <c r="EI38" s="139"/>
      <c r="EJ38" s="139"/>
      <c r="EK38" s="139"/>
      <c r="EL38" s="68" t="str">
        <f t="shared" si="314"/>
        <v/>
      </c>
      <c r="EM38" s="68" t="str">
        <f t="shared" si="315"/>
        <v/>
      </c>
      <c r="EN38" s="68" t="str">
        <f t="shared" si="316"/>
        <v/>
      </c>
      <c r="EO38" s="92"/>
      <c r="EP38" s="150"/>
      <c r="EQ38" s="69"/>
      <c r="ER38" s="69"/>
      <c r="ES38" s="69"/>
      <c r="ET38" s="69"/>
      <c r="EU38" s="69"/>
      <c r="EV38" s="69"/>
      <c r="EW38" s="68"/>
      <c r="EX38" s="148" t="str">
        <f t="shared" si="69"/>
        <v/>
      </c>
      <c r="EY38" s="138"/>
      <c r="EZ38" s="139"/>
      <c r="FA38" s="139"/>
      <c r="FB38" s="139"/>
      <c r="FC38" s="68" t="str">
        <f t="shared" si="317"/>
        <v/>
      </c>
      <c r="FD38" s="68" t="str">
        <f t="shared" si="318"/>
        <v/>
      </c>
      <c r="FE38" s="68" t="str">
        <f t="shared" si="319"/>
        <v/>
      </c>
      <c r="FF38" s="92"/>
      <c r="FG38" s="150"/>
      <c r="FH38" s="69"/>
      <c r="FI38" s="69"/>
      <c r="FJ38" s="69"/>
      <c r="FK38" s="69"/>
      <c r="FL38" s="69" t="str">
        <f t="shared" si="325"/>
        <v/>
      </c>
      <c r="FM38" s="69"/>
      <c r="FN38" s="68"/>
      <c r="FO38" s="146"/>
      <c r="FP38" s="138"/>
      <c r="FQ38" s="139"/>
      <c r="FR38" s="139"/>
      <c r="FS38" s="139"/>
      <c r="FT38" s="68"/>
      <c r="FU38" s="68"/>
      <c r="FV38" s="68"/>
      <c r="FW38" s="92"/>
      <c r="FX38" s="150"/>
      <c r="FY38" s="69"/>
      <c r="FZ38" s="69"/>
      <c r="GA38" s="69"/>
      <c r="GB38" s="69"/>
      <c r="GC38" s="69" t="str">
        <f t="shared" si="337"/>
        <v/>
      </c>
      <c r="GD38" s="69"/>
      <c r="GE38" s="68"/>
      <c r="GF38" s="146"/>
      <c r="GG38" s="138"/>
      <c r="GH38" s="139"/>
      <c r="GI38" s="139"/>
      <c r="GJ38" s="139"/>
      <c r="GK38" s="68"/>
      <c r="GL38" s="68"/>
      <c r="GM38" s="68"/>
      <c r="GN38" s="92"/>
      <c r="GO38" s="150"/>
      <c r="GP38" s="69"/>
      <c r="GQ38" s="69"/>
      <c r="GR38" s="69"/>
      <c r="GS38" s="69"/>
      <c r="GT38" s="69" t="str">
        <f t="shared" si="349"/>
        <v/>
      </c>
      <c r="GU38" s="69"/>
      <c r="GV38" s="68"/>
      <c r="GW38" s="146"/>
      <c r="GX38" s="138"/>
      <c r="GY38" s="139"/>
      <c r="GZ38" s="139"/>
      <c r="HA38" s="139"/>
      <c r="HB38" s="68"/>
      <c r="HC38" s="68"/>
      <c r="HD38" s="68"/>
      <c r="HE38" s="92"/>
      <c r="HF38" s="150"/>
      <c r="HG38" s="69"/>
      <c r="HH38" s="69"/>
      <c r="HI38" s="69"/>
      <c r="HJ38" s="69"/>
      <c r="HK38" s="69" t="str">
        <f t="shared" si="361"/>
        <v/>
      </c>
      <c r="HL38" s="69"/>
      <c r="HM38" s="68"/>
      <c r="HN38" s="146"/>
      <c r="HO38" s="138"/>
      <c r="HP38" s="139"/>
      <c r="HQ38" s="139"/>
      <c r="HR38" s="139"/>
      <c r="HS38" s="68"/>
      <c r="HT38" s="68"/>
      <c r="HU38" s="68"/>
      <c r="HV38" s="92"/>
      <c r="HW38" s="150"/>
      <c r="HX38" s="69"/>
      <c r="HY38" s="69"/>
      <c r="HZ38" s="69"/>
      <c r="IA38" s="69"/>
      <c r="IB38" s="69" t="str">
        <f t="shared" si="373"/>
        <v/>
      </c>
      <c r="IC38" s="69"/>
      <c r="ID38" s="68"/>
      <c r="IE38" s="216"/>
    </row>
    <row r="39" spans="1:239" s="1" customFormat="1" ht="19.5" customHeight="1" x14ac:dyDescent="0.3">
      <c r="A39" s="233" t="s">
        <v>218</v>
      </c>
      <c r="B39" s="131"/>
      <c r="C39" s="578" t="s">
        <v>278</v>
      </c>
      <c r="D39" s="216" t="s">
        <v>277</v>
      </c>
      <c r="E39" s="14"/>
      <c r="F39" s="14"/>
      <c r="G39" s="14"/>
      <c r="H39" s="15">
        <v>5</v>
      </c>
      <c r="I39" s="14"/>
      <c r="J39" s="579"/>
      <c r="K39" s="14"/>
      <c r="L39" s="14"/>
      <c r="M39" s="14"/>
      <c r="N39" s="14">
        <v>4</v>
      </c>
      <c r="O39" s="16"/>
      <c r="P39" s="575">
        <v>5</v>
      </c>
      <c r="Q39" s="14"/>
      <c r="R39" s="14"/>
      <c r="S39" s="14"/>
      <c r="T39" s="15"/>
      <c r="U39" s="14"/>
      <c r="V39" s="14"/>
      <c r="W39" s="14"/>
      <c r="X39" s="14"/>
      <c r="Y39" s="119">
        <v>9</v>
      </c>
      <c r="Z39" s="115"/>
      <c r="AA39" s="59">
        <f t="shared" si="290"/>
        <v>270</v>
      </c>
      <c r="AB39" s="19">
        <f t="shared" ref="AB39" si="376">SUM(AC39:AE39)</f>
        <v>118</v>
      </c>
      <c r="AC39" s="78">
        <f t="shared" ref="AC39" si="377">$AI$17*AJ39+BA39*$AZ$17+BR39*$BQ$17+CI39*$CH$17+CZ39*$CY$17+DQ39*$DP$17+EH39*$EG$17+EY39*$EX$17+FP39*$FO$17+GX39*$GW$17+GG39*$GF$17+HO39*$HN$17</f>
        <v>68</v>
      </c>
      <c r="AD39" s="78">
        <f t="shared" ref="AD39" si="378">$AI$17*AK39+BB39*$AZ$17+BS39*$BQ$17+CJ39*$CH$17+DA39*$CY$17+DR39*$DP$17+EI39*$EG$17+EZ39*$EX$17+FQ39*$FO$17+GY39*$GW$17+GH39*$GF$17+HP39*$HN$17</f>
        <v>50</v>
      </c>
      <c r="AE39" s="78">
        <f t="shared" ref="AE39" si="379">$AI$17*AL39+BC39*$AZ$17+BT39*$BQ$17+CK39*$CH$17+DB39*$CY$17+DS39*$DP$17+EJ39*$EG$17+FA39*$EX$17+FR39*$FO$17+GZ39*$GW$17+GI39*$GF$17+HQ39*$HN$17</f>
        <v>0</v>
      </c>
      <c r="AF39" s="79">
        <f t="shared" ref="AF39" si="380">AA39-AB39</f>
        <v>152</v>
      </c>
      <c r="AG39" s="443">
        <f t="shared" ref="AG39" si="381">(AF39/AA39)</f>
        <v>0.562962962962963</v>
      </c>
      <c r="AH39" s="77"/>
      <c r="AI39" s="146" t="str">
        <f t="shared" ref="AI39" si="382">IF(SUM(AJ39:AL39)&lt;&gt;0,SUM(AJ39:AL39),"")</f>
        <v/>
      </c>
      <c r="AJ39" s="138"/>
      <c r="AK39" s="139"/>
      <c r="AL39" s="139"/>
      <c r="AM39" s="139"/>
      <c r="AN39" s="68"/>
      <c r="AO39" s="68"/>
      <c r="AP39" s="68"/>
      <c r="AQ39" s="92"/>
      <c r="AR39" s="150"/>
      <c r="AS39" s="69"/>
      <c r="AT39" s="69"/>
      <c r="AU39" s="69"/>
      <c r="AV39" s="69"/>
      <c r="AW39" s="69"/>
      <c r="AX39" s="69"/>
      <c r="AY39" s="68"/>
      <c r="AZ39" s="148" t="str">
        <f t="shared" ref="AZ39" si="383">IF(SUM(BA39:BD39)&lt;&gt;0,SUM(BA39:BD39),"")</f>
        <v/>
      </c>
      <c r="BA39" s="138"/>
      <c r="BB39" s="139"/>
      <c r="BC39" s="139"/>
      <c r="BD39" s="139"/>
      <c r="BE39" s="68" t="str">
        <f t="shared" ref="BE39" si="384">IF(BA39&lt;&gt;0,$AZ$17*BA39,"")</f>
        <v/>
      </c>
      <c r="BF39" s="68" t="str">
        <f t="shared" ref="BF39" si="385">IF(BB39&lt;&gt;0,$AZ$17*BB39,"")</f>
        <v/>
      </c>
      <c r="BG39" s="68" t="str">
        <f t="shared" ref="BG39" si="386">IF(BC39&lt;&gt;0,$AZ$17*BC39,"")</f>
        <v/>
      </c>
      <c r="BH39" s="92"/>
      <c r="BI39" s="150"/>
      <c r="BJ39" s="69"/>
      <c r="BK39" s="69"/>
      <c r="BL39" s="69"/>
      <c r="BM39" s="69"/>
      <c r="BN39" s="69"/>
      <c r="BO39" s="69"/>
      <c r="BP39" s="68"/>
      <c r="BQ39" s="148" t="str">
        <f t="shared" ref="BQ39" si="387">IF(SUM(BR39:BU39)&lt;&gt;0,SUM(BR39:BU39),"")</f>
        <v/>
      </c>
      <c r="BR39" s="138"/>
      <c r="BS39" s="139"/>
      <c r="BT39" s="139"/>
      <c r="BU39" s="139"/>
      <c r="BV39" s="68" t="str">
        <f t="shared" ref="BV39" si="388">IF(BR39&lt;&gt;0,$BQ$17*BR39,"")</f>
        <v/>
      </c>
      <c r="BW39" s="68" t="str">
        <f t="shared" ref="BW39" si="389">IF(BS39&lt;&gt;0,$BQ$17*BS39,"")</f>
        <v/>
      </c>
      <c r="BX39" s="68" t="str">
        <f t="shared" ref="BX39" si="390">IF(BT39&lt;&gt;0,$BQ$17*BT39,"")</f>
        <v/>
      </c>
      <c r="BY39" s="92"/>
      <c r="BZ39" s="150"/>
      <c r="CA39" s="69"/>
      <c r="CB39" s="69"/>
      <c r="CC39" s="69"/>
      <c r="CD39" s="69"/>
      <c r="CE39" s="69"/>
      <c r="CF39" s="69"/>
      <c r="CG39" s="68"/>
      <c r="CH39" s="148">
        <f t="shared" ref="CH39" si="391">IF(SUM(CI39:CL39)&lt;&gt;0,SUM(CI39:CL39),"")</f>
        <v>3</v>
      </c>
      <c r="CI39" s="588">
        <v>2</v>
      </c>
      <c r="CJ39" s="589">
        <v>1</v>
      </c>
      <c r="CK39" s="589"/>
      <c r="CL39" s="139"/>
      <c r="CM39" s="68">
        <f t="shared" ref="CM39" si="392">IF(CI39&lt;&gt;0,$CH$17*CI39,"")</f>
        <v>36</v>
      </c>
      <c r="CN39" s="68">
        <f t="shared" ref="CN39" si="393">IF(CJ39&lt;&gt;0,$CH$17*CJ39,"")</f>
        <v>18</v>
      </c>
      <c r="CO39" s="68" t="str">
        <f t="shared" ref="CO39" si="394">IF(CK39&lt;&gt;0,$CH$17*CK39,"")</f>
        <v/>
      </c>
      <c r="CP39" s="92"/>
      <c r="CQ39" s="150"/>
      <c r="CR39" s="69"/>
      <c r="CS39" s="69"/>
      <c r="CT39" s="69"/>
      <c r="CU39" s="69"/>
      <c r="CV39" s="69"/>
      <c r="CW39" s="69"/>
      <c r="CX39" s="68"/>
      <c r="CY39" s="148">
        <f t="shared" ref="CY39" si="395">IF(SUM(CZ39:DC39)&lt;&gt;0,SUM(CZ39:DC39),"")</f>
        <v>4</v>
      </c>
      <c r="CZ39" s="588">
        <v>2</v>
      </c>
      <c r="DA39" s="589">
        <v>2</v>
      </c>
      <c r="DB39" s="590"/>
      <c r="DC39" s="139"/>
      <c r="DD39" s="68">
        <f t="shared" ref="DD39" si="396">IF(CZ39&lt;&gt;0,$AI$17*CZ39,"")</f>
        <v>32</v>
      </c>
      <c r="DE39" s="68">
        <f t="shared" ref="DE39" si="397">IF(DA39&lt;&gt;0,$AI$17*DA39,"")</f>
        <v>32</v>
      </c>
      <c r="DF39" s="68" t="str">
        <f t="shared" ref="DF39" si="398">IF(DB39&lt;&gt;0,$AI$17*DB39,"")</f>
        <v/>
      </c>
      <c r="DG39" s="92"/>
      <c r="DH39" s="150"/>
      <c r="DI39" s="69"/>
      <c r="DJ39" s="69"/>
      <c r="DK39" s="69"/>
      <c r="DL39" s="69"/>
      <c r="DM39" s="69"/>
      <c r="DN39" s="69"/>
      <c r="DO39" s="68"/>
      <c r="DP39" s="148" t="str">
        <f t="shared" ref="DP39" si="399">IF(SUM(DQ39:DT39)&lt;&gt;0,SUM(DQ39:DT39),"")</f>
        <v/>
      </c>
      <c r="DQ39" s="138"/>
      <c r="DR39" s="139"/>
      <c r="DS39" s="139"/>
      <c r="DT39" s="139"/>
      <c r="DU39" s="68" t="str">
        <f t="shared" ref="DU39" si="400">IF(DQ39&lt;&gt;0,$AZ$17*DQ39,"")</f>
        <v/>
      </c>
      <c r="DV39" s="68" t="str">
        <f t="shared" ref="DV39" si="401">IF(DR39&lt;&gt;0,$AZ$17*DR39,"")</f>
        <v/>
      </c>
      <c r="DW39" s="68" t="str">
        <f t="shared" ref="DW39" si="402">IF(DS39&lt;&gt;0,$AZ$17*DS39,"")</f>
        <v/>
      </c>
      <c r="DX39" s="92"/>
      <c r="DY39" s="150"/>
      <c r="DZ39" s="69"/>
      <c r="EA39" s="69"/>
      <c r="EB39" s="69"/>
      <c r="EC39" s="69"/>
      <c r="ED39" s="69"/>
      <c r="EE39" s="69"/>
      <c r="EF39" s="68"/>
      <c r="EG39" s="148" t="str">
        <f t="shared" ref="EG39" si="403">IF(SUM(EH39:EK39)&lt;&gt;0,SUM(EH39:EK39),"")</f>
        <v/>
      </c>
      <c r="EH39" s="138"/>
      <c r="EI39" s="139"/>
      <c r="EJ39" s="139"/>
      <c r="EK39" s="139"/>
      <c r="EL39" s="68" t="str">
        <f t="shared" ref="EL39" si="404">IF(EH39&lt;&gt;0,$AI$17*EH39,"")</f>
        <v/>
      </c>
      <c r="EM39" s="68" t="str">
        <f t="shared" ref="EM39" si="405">IF(EI39&lt;&gt;0,$AI$17*EI39,"")</f>
        <v/>
      </c>
      <c r="EN39" s="68" t="str">
        <f t="shared" ref="EN39" si="406">IF(EJ39&lt;&gt;0,$AI$17*EJ39,"")</f>
        <v/>
      </c>
      <c r="EO39" s="92"/>
      <c r="EP39" s="150"/>
      <c r="EQ39" s="69"/>
      <c r="ER39" s="69"/>
      <c r="ES39" s="69"/>
      <c r="ET39" s="69"/>
      <c r="EU39" s="69"/>
      <c r="EV39" s="69"/>
      <c r="EW39" s="68"/>
      <c r="EX39" s="148" t="str">
        <f t="shared" ref="EX39" si="407">IF(SUM(EY39:FB39)&lt;&gt;0,SUM(EY39:FB39),"")</f>
        <v/>
      </c>
      <c r="EY39" s="138"/>
      <c r="EZ39" s="139"/>
      <c r="FA39" s="139"/>
      <c r="FB39" s="139"/>
      <c r="FC39" s="68" t="str">
        <f t="shared" ref="FC39" si="408">IF(EY39&lt;&gt;0,$EX$17*EY39,"")</f>
        <v/>
      </c>
      <c r="FD39" s="68" t="str">
        <f t="shared" ref="FD39" si="409">IF(EZ39&lt;&gt;0,$EX$17*EZ39,"")</f>
        <v/>
      </c>
      <c r="FE39" s="68" t="str">
        <f t="shared" ref="FE39" si="410">IF(FA39&lt;&gt;0,$EX$17*FA39,"")</f>
        <v/>
      </c>
      <c r="FF39" s="92"/>
      <c r="FG39" s="150"/>
      <c r="FH39" s="69"/>
      <c r="FI39" s="69"/>
      <c r="FJ39" s="69"/>
      <c r="FK39" s="69"/>
      <c r="FL39" s="69"/>
      <c r="FM39" s="69"/>
      <c r="FN39" s="68"/>
      <c r="FO39" s="146"/>
      <c r="FP39" s="138"/>
      <c r="FQ39" s="139"/>
      <c r="FR39" s="139"/>
      <c r="FS39" s="139"/>
      <c r="FT39" s="68"/>
      <c r="FU39" s="68"/>
      <c r="FV39" s="68"/>
      <c r="FW39" s="92"/>
      <c r="FX39" s="150"/>
      <c r="FY39" s="69"/>
      <c r="FZ39" s="69"/>
      <c r="GA39" s="69"/>
      <c r="GB39" s="69"/>
      <c r="GC39" s="69"/>
      <c r="GD39" s="69"/>
      <c r="GE39" s="68"/>
      <c r="GF39" s="146"/>
      <c r="GG39" s="138"/>
      <c r="GH39" s="139"/>
      <c r="GI39" s="139"/>
      <c r="GJ39" s="139"/>
      <c r="GK39" s="68"/>
      <c r="GL39" s="68"/>
      <c r="GM39" s="68"/>
      <c r="GN39" s="92"/>
      <c r="GO39" s="150"/>
      <c r="GP39" s="69"/>
      <c r="GQ39" s="69"/>
      <c r="GR39" s="69"/>
      <c r="GS39" s="69"/>
      <c r="GT39" s="69"/>
      <c r="GU39" s="69"/>
      <c r="GV39" s="68"/>
      <c r="GW39" s="146"/>
      <c r="GX39" s="138"/>
      <c r="GY39" s="139"/>
      <c r="GZ39" s="139"/>
      <c r="HA39" s="139"/>
      <c r="HB39" s="68"/>
      <c r="HC39" s="68"/>
      <c r="HD39" s="68"/>
      <c r="HE39" s="92"/>
      <c r="HF39" s="150"/>
      <c r="HG39" s="69"/>
      <c r="HH39" s="69"/>
      <c r="HI39" s="69"/>
      <c r="HJ39" s="69"/>
      <c r="HK39" s="69"/>
      <c r="HL39" s="69"/>
      <c r="HM39" s="68"/>
      <c r="HN39" s="146"/>
      <c r="HO39" s="138"/>
      <c r="HP39" s="139"/>
      <c r="HQ39" s="139"/>
      <c r="HR39" s="139"/>
      <c r="HS39" s="68"/>
      <c r="HT39" s="68"/>
      <c r="HU39" s="68"/>
      <c r="HV39" s="92"/>
      <c r="HW39" s="150"/>
      <c r="HX39" s="69"/>
      <c r="HY39" s="69"/>
      <c r="HZ39" s="69"/>
      <c r="IA39" s="69"/>
      <c r="IB39" s="69"/>
      <c r="IC39" s="69"/>
      <c r="ID39" s="68"/>
      <c r="IE39" s="216"/>
    </row>
    <row r="40" spans="1:239" s="1" customFormat="1" ht="19.5" customHeight="1" x14ac:dyDescent="0.3">
      <c r="A40" s="233" t="s">
        <v>219</v>
      </c>
      <c r="B40" s="131"/>
      <c r="C40" s="578" t="s">
        <v>279</v>
      </c>
      <c r="D40" s="216" t="s">
        <v>277</v>
      </c>
      <c r="E40" s="14"/>
      <c r="F40" s="14"/>
      <c r="G40" s="14"/>
      <c r="H40" s="15">
        <v>6</v>
      </c>
      <c r="I40" s="14"/>
      <c r="J40" s="579"/>
      <c r="K40" s="14"/>
      <c r="L40" s="14"/>
      <c r="M40" s="14"/>
      <c r="N40" s="15">
        <v>5</v>
      </c>
      <c r="O40" s="16"/>
      <c r="P40" s="15">
        <v>6</v>
      </c>
      <c r="Q40" s="14"/>
      <c r="R40" s="14"/>
      <c r="S40" s="14"/>
      <c r="T40" s="15"/>
      <c r="U40" s="14"/>
      <c r="V40" s="14"/>
      <c r="W40" s="14"/>
      <c r="X40" s="14"/>
      <c r="Y40" s="119">
        <v>11</v>
      </c>
      <c r="Z40" s="115"/>
      <c r="AA40" s="59">
        <f t="shared" si="290"/>
        <v>330</v>
      </c>
      <c r="AB40" s="19">
        <f t="shared" si="291"/>
        <v>154</v>
      </c>
      <c r="AC40" s="78">
        <f t="shared" si="292"/>
        <v>68</v>
      </c>
      <c r="AD40" s="78">
        <f t="shared" si="293"/>
        <v>34</v>
      </c>
      <c r="AE40" s="78">
        <f t="shared" si="294"/>
        <v>52</v>
      </c>
      <c r="AF40" s="79">
        <f t="shared" si="295"/>
        <v>176</v>
      </c>
      <c r="AG40" s="443">
        <f t="shared" si="296"/>
        <v>0.53333333333333333</v>
      </c>
      <c r="AH40" s="77"/>
      <c r="AI40" s="146" t="str">
        <f t="shared" si="298"/>
        <v/>
      </c>
      <c r="AJ40" s="138"/>
      <c r="AK40" s="139"/>
      <c r="AL40" s="139"/>
      <c r="AM40" s="139"/>
      <c r="AN40" s="68"/>
      <c r="AO40" s="68"/>
      <c r="AP40" s="68"/>
      <c r="AQ40" s="92"/>
      <c r="AR40" s="150"/>
      <c r="AS40" s="69"/>
      <c r="AT40" s="69"/>
      <c r="AU40" s="69"/>
      <c r="AV40" s="69"/>
      <c r="AW40" s="69"/>
      <c r="AX40" s="69"/>
      <c r="AY40" s="68"/>
      <c r="AZ40" s="148" t="str">
        <f t="shared" si="63"/>
        <v/>
      </c>
      <c r="BA40" s="138"/>
      <c r="BB40" s="139"/>
      <c r="BC40" s="139"/>
      <c r="BD40" s="139"/>
      <c r="BE40" s="68" t="str">
        <f t="shared" si="299"/>
        <v/>
      </c>
      <c r="BF40" s="68" t="str">
        <f t="shared" si="300"/>
        <v/>
      </c>
      <c r="BG40" s="68" t="str">
        <f t="shared" si="301"/>
        <v/>
      </c>
      <c r="BH40" s="92"/>
      <c r="BI40" s="150"/>
      <c r="BJ40" s="69"/>
      <c r="BK40" s="69"/>
      <c r="BL40" s="69"/>
      <c r="BM40" s="69"/>
      <c r="BN40" s="69"/>
      <c r="BO40" s="69"/>
      <c r="BP40" s="68"/>
      <c r="BQ40" s="148" t="str">
        <f t="shared" si="64"/>
        <v/>
      </c>
      <c r="BR40" s="138"/>
      <c r="BS40" s="139"/>
      <c r="BT40" s="139"/>
      <c r="BU40" s="139"/>
      <c r="BV40" s="68" t="str">
        <f t="shared" si="302"/>
        <v/>
      </c>
      <c r="BW40" s="68" t="str">
        <f t="shared" si="303"/>
        <v/>
      </c>
      <c r="BX40" s="68" t="str">
        <f t="shared" si="304"/>
        <v/>
      </c>
      <c r="BY40" s="92"/>
      <c r="BZ40" s="150"/>
      <c r="CA40" s="69"/>
      <c r="CB40" s="69"/>
      <c r="CC40" s="69"/>
      <c r="CD40" s="69"/>
      <c r="CE40" s="69"/>
      <c r="CF40" s="69"/>
      <c r="CG40" s="68"/>
      <c r="CH40" s="148" t="str">
        <f t="shared" si="65"/>
        <v/>
      </c>
      <c r="CI40" s="138"/>
      <c r="CJ40" s="139"/>
      <c r="CK40" s="139"/>
      <c r="CL40" s="139"/>
      <c r="CM40" s="68" t="str">
        <f t="shared" si="305"/>
        <v/>
      </c>
      <c r="CN40" s="68" t="str">
        <f t="shared" si="306"/>
        <v/>
      </c>
      <c r="CO40" s="68" t="str">
        <f t="shared" si="307"/>
        <v/>
      </c>
      <c r="CP40" s="92"/>
      <c r="CQ40" s="150"/>
      <c r="CR40" s="69"/>
      <c r="CS40" s="69"/>
      <c r="CT40" s="69"/>
      <c r="CU40" s="69"/>
      <c r="CV40" s="69"/>
      <c r="CW40" s="69"/>
      <c r="CX40" s="68"/>
      <c r="CY40" s="148">
        <f t="shared" si="66"/>
        <v>4</v>
      </c>
      <c r="CZ40" s="588">
        <v>2</v>
      </c>
      <c r="DA40" s="589">
        <v>1</v>
      </c>
      <c r="DB40" s="590">
        <v>1</v>
      </c>
      <c r="DC40" s="139"/>
      <c r="DD40" s="68">
        <f t="shared" si="308"/>
        <v>32</v>
      </c>
      <c r="DE40" s="68">
        <f t="shared" si="309"/>
        <v>16</v>
      </c>
      <c r="DF40" s="68">
        <f t="shared" si="310"/>
        <v>16</v>
      </c>
      <c r="DG40" s="92"/>
      <c r="DH40" s="150"/>
      <c r="DI40" s="69"/>
      <c r="DJ40" s="69"/>
      <c r="DK40" s="69"/>
      <c r="DL40" s="69"/>
      <c r="DM40" s="69"/>
      <c r="DN40" s="69"/>
      <c r="DO40" s="68"/>
      <c r="DP40" s="148">
        <f t="shared" si="67"/>
        <v>5</v>
      </c>
      <c r="DQ40" s="588">
        <v>2</v>
      </c>
      <c r="DR40" s="589">
        <v>1</v>
      </c>
      <c r="DS40" s="589">
        <v>2</v>
      </c>
      <c r="DT40" s="139"/>
      <c r="DU40" s="68">
        <f t="shared" si="311"/>
        <v>36</v>
      </c>
      <c r="DV40" s="68">
        <f t="shared" si="312"/>
        <v>18</v>
      </c>
      <c r="DW40" s="68">
        <f t="shared" si="313"/>
        <v>36</v>
      </c>
      <c r="DX40" s="92"/>
      <c r="DY40" s="150"/>
      <c r="DZ40" s="69"/>
      <c r="EA40" s="69"/>
      <c r="EB40" s="69"/>
      <c r="EC40" s="69"/>
      <c r="ED40" s="69"/>
      <c r="EE40" s="69"/>
      <c r="EF40" s="68"/>
      <c r="EG40" s="148" t="str">
        <f t="shared" si="68"/>
        <v/>
      </c>
      <c r="EH40" s="594"/>
      <c r="EI40" s="589"/>
      <c r="EJ40" s="590"/>
      <c r="EK40" s="139"/>
      <c r="EL40" s="68" t="str">
        <f t="shared" si="314"/>
        <v/>
      </c>
      <c r="EM40" s="68" t="str">
        <f t="shared" si="315"/>
        <v/>
      </c>
      <c r="EN40" s="68" t="str">
        <f t="shared" si="316"/>
        <v/>
      </c>
      <c r="EO40" s="92"/>
      <c r="EP40" s="150"/>
      <c r="EQ40" s="69"/>
      <c r="ER40" s="69"/>
      <c r="ES40" s="69"/>
      <c r="ET40" s="69"/>
      <c r="EU40" s="69"/>
      <c r="EV40" s="69"/>
      <c r="EW40" s="68"/>
      <c r="EX40" s="148" t="str">
        <f t="shared" si="69"/>
        <v/>
      </c>
      <c r="EY40" s="138"/>
      <c r="EZ40" s="139"/>
      <c r="FA40" s="139"/>
      <c r="FB40" s="139"/>
      <c r="FC40" s="68" t="str">
        <f t="shared" si="317"/>
        <v/>
      </c>
      <c r="FD40" s="68" t="str">
        <f t="shared" si="318"/>
        <v/>
      </c>
      <c r="FE40" s="68" t="str">
        <f t="shared" si="319"/>
        <v/>
      </c>
      <c r="FF40" s="92"/>
      <c r="FG40" s="150"/>
      <c r="FH40" s="69"/>
      <c r="FI40" s="69"/>
      <c r="FJ40" s="69"/>
      <c r="FK40" s="69"/>
      <c r="FL40" s="69"/>
      <c r="FM40" s="69"/>
      <c r="FN40" s="68"/>
      <c r="FO40" s="146"/>
      <c r="FP40" s="138"/>
      <c r="FQ40" s="139"/>
      <c r="FR40" s="139"/>
      <c r="FS40" s="139"/>
      <c r="FT40" s="68"/>
      <c r="FU40" s="68"/>
      <c r="FV40" s="68"/>
      <c r="FW40" s="92"/>
      <c r="FX40" s="150"/>
      <c r="FY40" s="69"/>
      <c r="FZ40" s="69"/>
      <c r="GA40" s="69"/>
      <c r="GB40" s="69"/>
      <c r="GC40" s="69"/>
      <c r="GD40" s="69"/>
      <c r="GE40" s="68"/>
      <c r="GF40" s="146"/>
      <c r="GG40" s="138"/>
      <c r="GH40" s="139"/>
      <c r="GI40" s="139"/>
      <c r="GJ40" s="139"/>
      <c r="GK40" s="68"/>
      <c r="GL40" s="68"/>
      <c r="GM40" s="68"/>
      <c r="GN40" s="92"/>
      <c r="GO40" s="150"/>
      <c r="GP40" s="69"/>
      <c r="GQ40" s="69"/>
      <c r="GR40" s="69"/>
      <c r="GS40" s="69"/>
      <c r="GT40" s="69"/>
      <c r="GU40" s="69"/>
      <c r="GV40" s="68"/>
      <c r="GW40" s="146"/>
      <c r="GX40" s="138"/>
      <c r="GY40" s="139"/>
      <c r="GZ40" s="139"/>
      <c r="HA40" s="139"/>
      <c r="HB40" s="68"/>
      <c r="HC40" s="68"/>
      <c r="HD40" s="68"/>
      <c r="HE40" s="92"/>
      <c r="HF40" s="150"/>
      <c r="HG40" s="69"/>
      <c r="HH40" s="69"/>
      <c r="HI40" s="69"/>
      <c r="HJ40" s="69"/>
      <c r="HK40" s="69"/>
      <c r="HL40" s="69"/>
      <c r="HM40" s="68"/>
      <c r="HN40" s="146"/>
      <c r="HO40" s="138"/>
      <c r="HP40" s="139"/>
      <c r="HQ40" s="139"/>
      <c r="HR40" s="139"/>
      <c r="HS40" s="68"/>
      <c r="HT40" s="68"/>
      <c r="HU40" s="68"/>
      <c r="HV40" s="92"/>
      <c r="HW40" s="150"/>
      <c r="HX40" s="69"/>
      <c r="HY40" s="69"/>
      <c r="HZ40" s="69"/>
      <c r="IA40" s="69"/>
      <c r="IB40" s="69"/>
      <c r="IC40" s="69"/>
      <c r="ID40" s="68"/>
      <c r="IE40" s="216"/>
    </row>
    <row r="41" spans="1:239" s="1" customFormat="1" ht="19.5" customHeight="1" x14ac:dyDescent="0.3">
      <c r="A41" s="233" t="s">
        <v>220</v>
      </c>
      <c r="B41" s="131"/>
      <c r="C41" s="578" t="s">
        <v>287</v>
      </c>
      <c r="D41" s="216" t="s">
        <v>277</v>
      </c>
      <c r="E41" s="14"/>
      <c r="F41" s="14"/>
      <c r="G41" s="14"/>
      <c r="H41" s="580">
        <v>6</v>
      </c>
      <c r="I41" s="14"/>
      <c r="J41" s="579"/>
      <c r="K41" s="14"/>
      <c r="L41" s="14"/>
      <c r="M41" s="14"/>
      <c r="N41" s="14">
        <v>5</v>
      </c>
      <c r="O41" s="16"/>
      <c r="P41" s="16"/>
      <c r="Q41" s="14"/>
      <c r="R41" s="14"/>
      <c r="S41" s="14"/>
      <c r="T41" s="15"/>
      <c r="U41" s="14"/>
      <c r="V41" s="14"/>
      <c r="W41" s="14"/>
      <c r="X41" s="14"/>
      <c r="Y41" s="119">
        <v>7</v>
      </c>
      <c r="Z41" s="115"/>
      <c r="AA41" s="59">
        <f t="shared" si="290"/>
        <v>210</v>
      </c>
      <c r="AB41" s="19">
        <f t="shared" si="291"/>
        <v>86</v>
      </c>
      <c r="AC41" s="78">
        <f t="shared" si="292"/>
        <v>52</v>
      </c>
      <c r="AD41" s="78">
        <f t="shared" si="293"/>
        <v>34</v>
      </c>
      <c r="AE41" s="78">
        <f t="shared" si="294"/>
        <v>0</v>
      </c>
      <c r="AF41" s="79">
        <f t="shared" si="295"/>
        <v>124</v>
      </c>
      <c r="AG41" s="443">
        <f t="shared" si="296"/>
        <v>0.59047619047619049</v>
      </c>
      <c r="AH41" s="77"/>
      <c r="AI41" s="146" t="str">
        <f t="shared" si="298"/>
        <v/>
      </c>
      <c r="AJ41" s="138"/>
      <c r="AK41" s="139"/>
      <c r="AL41" s="139"/>
      <c r="AM41" s="139"/>
      <c r="AN41" s="68"/>
      <c r="AO41" s="68"/>
      <c r="AP41" s="68"/>
      <c r="AQ41" s="92"/>
      <c r="AR41" s="150"/>
      <c r="AS41" s="69"/>
      <c r="AT41" s="69"/>
      <c r="AU41" s="69"/>
      <c r="AV41" s="69"/>
      <c r="AW41" s="69"/>
      <c r="AX41" s="69"/>
      <c r="AY41" s="68"/>
      <c r="AZ41" s="148" t="str">
        <f t="shared" si="63"/>
        <v/>
      </c>
      <c r="BA41" s="138"/>
      <c r="BB41" s="139"/>
      <c r="BC41" s="139"/>
      <c r="BD41" s="139"/>
      <c r="BE41" s="68" t="str">
        <f t="shared" si="299"/>
        <v/>
      </c>
      <c r="BF41" s="68" t="str">
        <f t="shared" si="300"/>
        <v/>
      </c>
      <c r="BG41" s="68" t="str">
        <f t="shared" si="301"/>
        <v/>
      </c>
      <c r="BH41" s="92"/>
      <c r="BI41" s="150"/>
      <c r="BJ41" s="69"/>
      <c r="BK41" s="69"/>
      <c r="BL41" s="69"/>
      <c r="BM41" s="69"/>
      <c r="BN41" s="69"/>
      <c r="BO41" s="69"/>
      <c r="BP41" s="68"/>
      <c r="BQ41" s="148" t="str">
        <f t="shared" si="64"/>
        <v/>
      </c>
      <c r="BR41" s="138"/>
      <c r="BS41" s="139"/>
      <c r="BT41" s="139"/>
      <c r="BU41" s="139"/>
      <c r="BV41" s="68" t="str">
        <f t="shared" si="302"/>
        <v/>
      </c>
      <c r="BW41" s="68" t="str">
        <f t="shared" si="303"/>
        <v/>
      </c>
      <c r="BX41" s="68" t="str">
        <f t="shared" si="304"/>
        <v/>
      </c>
      <c r="BY41" s="92"/>
      <c r="BZ41" s="150"/>
      <c r="CA41" s="69"/>
      <c r="CB41" s="69"/>
      <c r="CC41" s="69"/>
      <c r="CD41" s="69"/>
      <c r="CE41" s="69"/>
      <c r="CF41" s="69"/>
      <c r="CG41" s="68"/>
      <c r="CH41" s="148" t="str">
        <f t="shared" si="65"/>
        <v/>
      </c>
      <c r="CI41" s="138"/>
      <c r="CJ41" s="139"/>
      <c r="CK41" s="139"/>
      <c r="CL41" s="139"/>
      <c r="CM41" s="68" t="str">
        <f t="shared" si="305"/>
        <v/>
      </c>
      <c r="CN41" s="68" t="str">
        <f t="shared" si="306"/>
        <v/>
      </c>
      <c r="CO41" s="68" t="str">
        <f t="shared" si="307"/>
        <v/>
      </c>
      <c r="CP41" s="92"/>
      <c r="CQ41" s="150"/>
      <c r="CR41" s="69"/>
      <c r="CS41" s="69"/>
      <c r="CT41" s="69"/>
      <c r="CU41" s="69"/>
      <c r="CV41" s="69"/>
      <c r="CW41" s="69"/>
      <c r="CX41" s="68"/>
      <c r="CY41" s="148">
        <f t="shared" si="66"/>
        <v>2</v>
      </c>
      <c r="CZ41" s="588">
        <v>1</v>
      </c>
      <c r="DA41" s="589">
        <v>1</v>
      </c>
      <c r="DB41" s="590"/>
      <c r="DC41" s="139"/>
      <c r="DD41" s="68">
        <f t="shared" si="308"/>
        <v>16</v>
      </c>
      <c r="DE41" s="68">
        <f t="shared" si="309"/>
        <v>16</v>
      </c>
      <c r="DF41" s="68" t="str">
        <f t="shared" si="310"/>
        <v/>
      </c>
      <c r="DG41" s="92"/>
      <c r="DH41" s="150"/>
      <c r="DI41" s="69"/>
      <c r="DJ41" s="69"/>
      <c r="DK41" s="69"/>
      <c r="DL41" s="69"/>
      <c r="DM41" s="69"/>
      <c r="DN41" s="69"/>
      <c r="DO41" s="68"/>
      <c r="DP41" s="148">
        <f t="shared" si="67"/>
        <v>3</v>
      </c>
      <c r="DQ41" s="588">
        <v>2</v>
      </c>
      <c r="DR41" s="589">
        <v>1</v>
      </c>
      <c r="DS41" s="589"/>
      <c r="DT41" s="139"/>
      <c r="DU41" s="68">
        <f t="shared" si="311"/>
        <v>36</v>
      </c>
      <c r="DV41" s="68">
        <f t="shared" si="312"/>
        <v>18</v>
      </c>
      <c r="DW41" s="68" t="str">
        <f t="shared" si="313"/>
        <v/>
      </c>
      <c r="DX41" s="92"/>
      <c r="DY41" s="150"/>
      <c r="DZ41" s="69"/>
      <c r="EA41" s="69"/>
      <c r="EB41" s="69"/>
      <c r="EC41" s="69"/>
      <c r="ED41" s="69"/>
      <c r="EE41" s="69"/>
      <c r="EF41" s="68"/>
      <c r="EG41" s="148" t="str">
        <f t="shared" si="68"/>
        <v/>
      </c>
      <c r="EH41" s="594"/>
      <c r="EI41" s="589"/>
      <c r="EJ41" s="590"/>
      <c r="EK41" s="139"/>
      <c r="EL41" s="68" t="str">
        <f t="shared" si="314"/>
        <v/>
      </c>
      <c r="EM41" s="68" t="str">
        <f t="shared" si="315"/>
        <v/>
      </c>
      <c r="EN41" s="68" t="str">
        <f t="shared" si="316"/>
        <v/>
      </c>
      <c r="EO41" s="92"/>
      <c r="EP41" s="150"/>
      <c r="EQ41" s="69"/>
      <c r="ER41" s="69"/>
      <c r="ES41" s="69"/>
      <c r="ET41" s="69"/>
      <c r="EU41" s="69"/>
      <c r="EV41" s="69"/>
      <c r="EW41" s="68"/>
      <c r="EX41" s="148" t="str">
        <f t="shared" si="69"/>
        <v/>
      </c>
      <c r="EY41" s="138"/>
      <c r="EZ41" s="139"/>
      <c r="FA41" s="139"/>
      <c r="FB41" s="139"/>
      <c r="FC41" s="68" t="str">
        <f t="shared" si="317"/>
        <v/>
      </c>
      <c r="FD41" s="68" t="str">
        <f t="shared" si="318"/>
        <v/>
      </c>
      <c r="FE41" s="68" t="str">
        <f t="shared" si="319"/>
        <v/>
      </c>
      <c r="FF41" s="92"/>
      <c r="FG41" s="150"/>
      <c r="FH41" s="69"/>
      <c r="FI41" s="69"/>
      <c r="FJ41" s="69"/>
      <c r="FK41" s="69"/>
      <c r="FL41" s="69"/>
      <c r="FM41" s="69"/>
      <c r="FN41" s="68"/>
      <c r="FO41" s="146"/>
      <c r="FP41" s="138"/>
      <c r="FQ41" s="139"/>
      <c r="FR41" s="139"/>
      <c r="FS41" s="139"/>
      <c r="FT41" s="68"/>
      <c r="FU41" s="68"/>
      <c r="FV41" s="68"/>
      <c r="FW41" s="92"/>
      <c r="FX41" s="150"/>
      <c r="FY41" s="69"/>
      <c r="FZ41" s="69"/>
      <c r="GA41" s="69"/>
      <c r="GB41" s="69"/>
      <c r="GC41" s="69"/>
      <c r="GD41" s="69"/>
      <c r="GE41" s="68"/>
      <c r="GF41" s="146"/>
      <c r="GG41" s="138"/>
      <c r="GH41" s="139"/>
      <c r="GI41" s="139"/>
      <c r="GJ41" s="139"/>
      <c r="GK41" s="68"/>
      <c r="GL41" s="68"/>
      <c r="GM41" s="68"/>
      <c r="GN41" s="92"/>
      <c r="GO41" s="150"/>
      <c r="GP41" s="69"/>
      <c r="GQ41" s="69"/>
      <c r="GR41" s="69"/>
      <c r="GS41" s="69"/>
      <c r="GT41" s="69"/>
      <c r="GU41" s="69"/>
      <c r="GV41" s="68"/>
      <c r="GW41" s="146"/>
      <c r="GX41" s="138"/>
      <c r="GY41" s="139"/>
      <c r="GZ41" s="139"/>
      <c r="HA41" s="139"/>
      <c r="HB41" s="68"/>
      <c r="HC41" s="68"/>
      <c r="HD41" s="68"/>
      <c r="HE41" s="92"/>
      <c r="HF41" s="150"/>
      <c r="HG41" s="69"/>
      <c r="HH41" s="69"/>
      <c r="HI41" s="69"/>
      <c r="HJ41" s="69"/>
      <c r="HK41" s="69"/>
      <c r="HL41" s="69"/>
      <c r="HM41" s="68"/>
      <c r="HN41" s="146"/>
      <c r="HO41" s="138"/>
      <c r="HP41" s="139"/>
      <c r="HQ41" s="139"/>
      <c r="HR41" s="139"/>
      <c r="HS41" s="68"/>
      <c r="HT41" s="68"/>
      <c r="HU41" s="68"/>
      <c r="HV41" s="92"/>
      <c r="HW41" s="150"/>
      <c r="HX41" s="69"/>
      <c r="HY41" s="69"/>
      <c r="HZ41" s="69"/>
      <c r="IA41" s="69"/>
      <c r="IB41" s="69"/>
      <c r="IC41" s="69"/>
      <c r="ID41" s="68"/>
      <c r="IE41" s="216"/>
    </row>
    <row r="42" spans="1:239" s="1" customFormat="1" ht="19.5" customHeight="1" x14ac:dyDescent="0.3">
      <c r="A42" s="233" t="s">
        <v>221</v>
      </c>
      <c r="B42" s="131"/>
      <c r="C42" s="578" t="s">
        <v>280</v>
      </c>
      <c r="D42" s="216" t="s">
        <v>277</v>
      </c>
      <c r="E42" s="579"/>
      <c r="F42" s="579"/>
      <c r="G42" s="579"/>
      <c r="H42" s="580">
        <v>7</v>
      </c>
      <c r="I42" s="579"/>
      <c r="J42" s="579"/>
      <c r="K42" s="579"/>
      <c r="L42" s="579"/>
      <c r="M42" s="579"/>
      <c r="N42" s="579"/>
      <c r="O42" s="16"/>
      <c r="P42" s="16"/>
      <c r="Q42" s="14"/>
      <c r="R42" s="14"/>
      <c r="S42" s="14"/>
      <c r="T42" s="15"/>
      <c r="U42" s="14"/>
      <c r="V42" s="14"/>
      <c r="W42" s="14"/>
      <c r="X42" s="14"/>
      <c r="Y42" s="119">
        <v>4</v>
      </c>
      <c r="Z42" s="115"/>
      <c r="AA42" s="59">
        <f t="shared" si="290"/>
        <v>120</v>
      </c>
      <c r="AB42" s="19">
        <f t="shared" si="291"/>
        <v>48</v>
      </c>
      <c r="AC42" s="78">
        <f t="shared" ref="AC42:AC43" si="411">$AI$17*AJ42+BA42*$AZ$17+BR42*$BQ$17+CI42*$CH$17+CZ42*$CY$17+DQ42*$DP$17+EH42*$EG$17+EY42*$EX$17+FP42*$FO$17+GX42*$GW$17+GG42*$GF$17+HO42*$HN$17</f>
        <v>16</v>
      </c>
      <c r="AD42" s="78">
        <f t="shared" ref="AD42:AD43" si="412">$AI$17*AK42+BB42*$AZ$17+BS42*$BQ$17+CJ42*$CH$17+DA42*$CY$17+DR42*$DP$17+EI42*$EG$17+EZ42*$EX$17+FQ42*$FO$17+GY42*$GW$17+GH42*$GF$17+HP42*$HN$17</f>
        <v>16</v>
      </c>
      <c r="AE42" s="78">
        <f t="shared" ref="AE42:AE43" si="413">$AI$17*AL42+BC42*$AZ$17+BT42*$BQ$17+CK42*$CH$17+DB42*$CY$17+DS42*$DP$17+EJ42*$EG$17+FA42*$EX$17+FR42*$FO$17+GZ42*$GW$17+GI42*$GF$17+HQ42*$HN$17</f>
        <v>16</v>
      </c>
      <c r="AF42" s="79">
        <f t="shared" ref="AF42:AF43" si="414">AA42-AB42</f>
        <v>72</v>
      </c>
      <c r="AG42" s="443">
        <f t="shared" si="296"/>
        <v>0.6</v>
      </c>
      <c r="AH42" s="77"/>
      <c r="AI42" s="146" t="str">
        <f t="shared" si="298"/>
        <v/>
      </c>
      <c r="AJ42" s="138"/>
      <c r="AK42" s="139"/>
      <c r="AL42" s="139"/>
      <c r="AM42" s="139"/>
      <c r="AN42" s="68"/>
      <c r="AO42" s="68"/>
      <c r="AP42" s="68"/>
      <c r="AQ42" s="92"/>
      <c r="AR42" s="150"/>
      <c r="AS42" s="69"/>
      <c r="AT42" s="69"/>
      <c r="AU42" s="69"/>
      <c r="AV42" s="69"/>
      <c r="AW42" s="69"/>
      <c r="AX42" s="69"/>
      <c r="AY42" s="68"/>
      <c r="AZ42" s="148" t="str">
        <f t="shared" si="63"/>
        <v/>
      </c>
      <c r="BA42" s="138"/>
      <c r="BB42" s="139"/>
      <c r="BC42" s="139"/>
      <c r="BD42" s="139"/>
      <c r="BE42" s="68" t="str">
        <f t="shared" si="299"/>
        <v/>
      </c>
      <c r="BF42" s="68" t="str">
        <f t="shared" si="300"/>
        <v/>
      </c>
      <c r="BG42" s="68" t="str">
        <f t="shared" si="301"/>
        <v/>
      </c>
      <c r="BH42" s="92"/>
      <c r="BI42" s="150"/>
      <c r="BJ42" s="69"/>
      <c r="BK42" s="69"/>
      <c r="BL42" s="69"/>
      <c r="BM42" s="69"/>
      <c r="BN42" s="69"/>
      <c r="BO42" s="69"/>
      <c r="BP42" s="68"/>
      <c r="BQ42" s="148" t="str">
        <f t="shared" si="64"/>
        <v/>
      </c>
      <c r="BR42" s="138"/>
      <c r="BS42" s="139"/>
      <c r="BT42" s="139"/>
      <c r="BU42" s="139"/>
      <c r="BV42" s="68" t="str">
        <f t="shared" si="302"/>
        <v/>
      </c>
      <c r="BW42" s="68" t="str">
        <f t="shared" si="303"/>
        <v/>
      </c>
      <c r="BX42" s="68" t="str">
        <f t="shared" si="304"/>
        <v/>
      </c>
      <c r="BY42" s="92"/>
      <c r="BZ42" s="150"/>
      <c r="CA42" s="69"/>
      <c r="CB42" s="69"/>
      <c r="CC42" s="69"/>
      <c r="CD42" s="69"/>
      <c r="CE42" s="69"/>
      <c r="CF42" s="69"/>
      <c r="CG42" s="68"/>
      <c r="CH42" s="148" t="str">
        <f t="shared" si="65"/>
        <v/>
      </c>
      <c r="CI42" s="138"/>
      <c r="CJ42" s="139"/>
      <c r="CK42" s="139"/>
      <c r="CL42" s="139"/>
      <c r="CM42" s="68" t="str">
        <f t="shared" si="305"/>
        <v/>
      </c>
      <c r="CN42" s="68" t="str">
        <f t="shared" si="306"/>
        <v/>
      </c>
      <c r="CO42" s="68" t="str">
        <f t="shared" si="307"/>
        <v/>
      </c>
      <c r="CP42" s="92"/>
      <c r="CQ42" s="150"/>
      <c r="CR42" s="69"/>
      <c r="CS42" s="69"/>
      <c r="CT42" s="69"/>
      <c r="CU42" s="69"/>
      <c r="CV42" s="69"/>
      <c r="CW42" s="69"/>
      <c r="CX42" s="68"/>
      <c r="CY42" s="148" t="str">
        <f t="shared" si="66"/>
        <v/>
      </c>
      <c r="CZ42" s="138"/>
      <c r="DA42" s="139"/>
      <c r="DB42" s="139"/>
      <c r="DC42" s="139"/>
      <c r="DD42" s="68" t="str">
        <f t="shared" si="308"/>
        <v/>
      </c>
      <c r="DE42" s="68" t="str">
        <f t="shared" si="309"/>
        <v/>
      </c>
      <c r="DF42" s="68" t="str">
        <f t="shared" si="310"/>
        <v/>
      </c>
      <c r="DG42" s="92"/>
      <c r="DH42" s="150"/>
      <c r="DI42" s="69"/>
      <c r="DJ42" s="69"/>
      <c r="DK42" s="69"/>
      <c r="DL42" s="69"/>
      <c r="DM42" s="69"/>
      <c r="DN42" s="69"/>
      <c r="DO42" s="68"/>
      <c r="DP42" s="148" t="str">
        <f t="shared" si="67"/>
        <v/>
      </c>
      <c r="DT42" s="139"/>
      <c r="DU42" s="68" t="str">
        <f t="shared" ref="DU42" si="415">IF(DQ42&lt;&gt;0,$AZ$17*DQ42,"")</f>
        <v/>
      </c>
      <c r="DV42" s="68" t="str">
        <f t="shared" ref="DV42" si="416">IF(DR42&lt;&gt;0,$AZ$17*DR42,"")</f>
        <v/>
      </c>
      <c r="DW42" s="68" t="str">
        <f t="shared" ref="DW42" si="417">IF(DS42&lt;&gt;0,$AZ$17*DS42,"")</f>
        <v/>
      </c>
      <c r="DX42" s="92"/>
      <c r="DY42" s="150"/>
      <c r="DZ42" s="69"/>
      <c r="EA42" s="69"/>
      <c r="EB42" s="69"/>
      <c r="EC42" s="69"/>
      <c r="ED42" s="69"/>
      <c r="EE42" s="69"/>
      <c r="EF42" s="68"/>
      <c r="EG42" s="148">
        <f t="shared" si="68"/>
        <v>3</v>
      </c>
      <c r="EH42" s="588">
        <v>1</v>
      </c>
      <c r="EI42" s="589">
        <v>1</v>
      </c>
      <c r="EJ42" s="589">
        <v>1</v>
      </c>
      <c r="EK42" s="139"/>
      <c r="EL42" s="68">
        <f t="shared" ref="EL42" si="418">IF(EH42&lt;&gt;0,$AI$17*EH42,"")</f>
        <v>16</v>
      </c>
      <c r="EM42" s="68">
        <f t="shared" ref="EM42" si="419">IF(EI42&lt;&gt;0,$AI$17*EI42,"")</f>
        <v>16</v>
      </c>
      <c r="EN42" s="68">
        <f t="shared" ref="EN42" si="420">IF(EJ42&lt;&gt;0,$AI$17*EJ42,"")</f>
        <v>16</v>
      </c>
      <c r="EO42" s="92"/>
      <c r="EP42" s="150"/>
      <c r="EQ42" s="69"/>
      <c r="ER42" s="69"/>
      <c r="ES42" s="69"/>
      <c r="ET42" s="69"/>
      <c r="EU42" s="69"/>
      <c r="EV42" s="69"/>
      <c r="EW42" s="68"/>
      <c r="EX42" s="148" t="str">
        <f t="shared" si="69"/>
        <v/>
      </c>
      <c r="EY42" s="138"/>
      <c r="EZ42" s="139"/>
      <c r="FA42" s="139"/>
      <c r="FB42" s="139"/>
      <c r="FC42" s="68" t="str">
        <f t="shared" si="317"/>
        <v/>
      </c>
      <c r="FD42" s="68" t="str">
        <f t="shared" si="318"/>
        <v/>
      </c>
      <c r="FE42" s="68" t="str">
        <f t="shared" si="319"/>
        <v/>
      </c>
      <c r="FF42" s="92"/>
      <c r="FG42" s="150"/>
      <c r="FH42" s="69"/>
      <c r="FI42" s="69"/>
      <c r="FJ42" s="69"/>
      <c r="FK42" s="69"/>
      <c r="FL42" s="69"/>
      <c r="FM42" s="69"/>
      <c r="FN42" s="68"/>
      <c r="FO42" s="146"/>
      <c r="FP42" s="138"/>
      <c r="FQ42" s="139"/>
      <c r="FR42" s="139"/>
      <c r="FS42" s="139"/>
      <c r="FT42" s="68"/>
      <c r="FU42" s="68"/>
      <c r="FV42" s="68"/>
      <c r="FW42" s="92"/>
      <c r="FX42" s="150"/>
      <c r="FY42" s="69"/>
      <c r="FZ42" s="69"/>
      <c r="GA42" s="69"/>
      <c r="GB42" s="69"/>
      <c r="GC42" s="69"/>
      <c r="GD42" s="69"/>
      <c r="GE42" s="68"/>
      <c r="GF42" s="146"/>
      <c r="GG42" s="138"/>
      <c r="GH42" s="139"/>
      <c r="GI42" s="139"/>
      <c r="GJ42" s="139"/>
      <c r="GK42" s="68"/>
      <c r="GL42" s="68"/>
      <c r="GM42" s="68"/>
      <c r="GN42" s="92"/>
      <c r="GO42" s="150"/>
      <c r="GP42" s="69"/>
      <c r="GQ42" s="69"/>
      <c r="GR42" s="69"/>
      <c r="GS42" s="69"/>
      <c r="GT42" s="69"/>
      <c r="GU42" s="69"/>
      <c r="GV42" s="68"/>
      <c r="GW42" s="146"/>
      <c r="GX42" s="138"/>
      <c r="GY42" s="139"/>
      <c r="GZ42" s="139"/>
      <c r="HA42" s="139"/>
      <c r="HB42" s="68"/>
      <c r="HC42" s="68"/>
      <c r="HD42" s="68"/>
      <c r="HE42" s="92"/>
      <c r="HF42" s="150"/>
      <c r="HG42" s="69"/>
      <c r="HH42" s="69"/>
      <c r="HI42" s="69"/>
      <c r="HJ42" s="69"/>
      <c r="HK42" s="69"/>
      <c r="HL42" s="69"/>
      <c r="HM42" s="68"/>
      <c r="HN42" s="146"/>
      <c r="HO42" s="138"/>
      <c r="HP42" s="139"/>
      <c r="HQ42" s="139"/>
      <c r="HR42" s="139"/>
      <c r="HS42" s="68"/>
      <c r="HT42" s="68"/>
      <c r="HU42" s="68"/>
      <c r="HV42" s="92"/>
      <c r="HW42" s="150"/>
      <c r="HX42" s="69"/>
      <c r="HY42" s="69"/>
      <c r="HZ42" s="69"/>
      <c r="IA42" s="69"/>
      <c r="IB42" s="69"/>
      <c r="IC42" s="69"/>
      <c r="ID42" s="68"/>
      <c r="IE42" s="216"/>
    </row>
    <row r="43" spans="1:239" s="1" customFormat="1" ht="19.5" customHeight="1" x14ac:dyDescent="0.3">
      <c r="A43" s="233" t="s">
        <v>222</v>
      </c>
      <c r="B43" s="131"/>
      <c r="C43" s="578" t="s">
        <v>281</v>
      </c>
      <c r="D43" s="216" t="s">
        <v>277</v>
      </c>
      <c r="E43" s="11"/>
      <c r="F43" s="11"/>
      <c r="G43" s="11"/>
      <c r="H43" s="12">
        <v>6</v>
      </c>
      <c r="I43" s="11"/>
      <c r="J43" s="19"/>
      <c r="K43" s="11"/>
      <c r="L43" s="11"/>
      <c r="M43" s="11"/>
      <c r="N43" s="11">
        <v>5</v>
      </c>
      <c r="O43" s="13"/>
      <c r="P43" s="13"/>
      <c r="Q43" s="11"/>
      <c r="R43" s="11"/>
      <c r="S43" s="11"/>
      <c r="T43" s="12"/>
      <c r="U43" s="11"/>
      <c r="V43" s="11"/>
      <c r="W43" s="11"/>
      <c r="X43" s="11"/>
      <c r="Y43" s="119">
        <v>10</v>
      </c>
      <c r="Z43" s="115"/>
      <c r="AA43" s="59">
        <f t="shared" si="290"/>
        <v>300</v>
      </c>
      <c r="AB43" s="19">
        <f t="shared" si="291"/>
        <v>134</v>
      </c>
      <c r="AC43" s="78">
        <f t="shared" si="411"/>
        <v>68</v>
      </c>
      <c r="AD43" s="78">
        <f t="shared" si="412"/>
        <v>34</v>
      </c>
      <c r="AE43" s="78">
        <f t="shared" si="413"/>
        <v>32</v>
      </c>
      <c r="AF43" s="79">
        <f t="shared" si="414"/>
        <v>166</v>
      </c>
      <c r="AG43" s="443">
        <f t="shared" si="296"/>
        <v>0.55333333333333334</v>
      </c>
      <c r="AH43" s="77"/>
      <c r="AI43" s="146" t="str">
        <f t="shared" si="298"/>
        <v/>
      </c>
      <c r="AJ43" s="138"/>
      <c r="AK43" s="139"/>
      <c r="AL43" s="139"/>
      <c r="AM43" s="139"/>
      <c r="AN43" s="68"/>
      <c r="AO43" s="68"/>
      <c r="AP43" s="68"/>
      <c r="AQ43" s="92"/>
      <c r="AR43" s="150"/>
      <c r="AS43" s="69"/>
      <c r="AT43" s="69"/>
      <c r="AU43" s="69"/>
      <c r="AV43" s="69"/>
      <c r="AW43" s="69"/>
      <c r="AX43" s="69"/>
      <c r="AY43" s="68"/>
      <c r="AZ43" s="148" t="str">
        <f t="shared" si="63"/>
        <v/>
      </c>
      <c r="BA43" s="138"/>
      <c r="BB43" s="139"/>
      <c r="BC43" s="139"/>
      <c r="BD43" s="139"/>
      <c r="BE43" s="68" t="str">
        <f t="shared" si="299"/>
        <v/>
      </c>
      <c r="BF43" s="68" t="str">
        <f t="shared" si="300"/>
        <v/>
      </c>
      <c r="BG43" s="68" t="str">
        <f t="shared" si="301"/>
        <v/>
      </c>
      <c r="BH43" s="92"/>
      <c r="BI43" s="150"/>
      <c r="BJ43" s="69"/>
      <c r="BK43" s="69"/>
      <c r="BL43" s="69"/>
      <c r="BM43" s="69"/>
      <c r="BN43" s="69"/>
      <c r="BO43" s="69"/>
      <c r="BP43" s="68"/>
      <c r="BQ43" s="148" t="str">
        <f t="shared" si="64"/>
        <v/>
      </c>
      <c r="BR43" s="138"/>
      <c r="BS43" s="139"/>
      <c r="BT43" s="139"/>
      <c r="BU43" s="139"/>
      <c r="BV43" s="68" t="str">
        <f t="shared" si="302"/>
        <v/>
      </c>
      <c r="BW43" s="68" t="str">
        <f t="shared" si="303"/>
        <v/>
      </c>
      <c r="BX43" s="68" t="str">
        <f t="shared" si="304"/>
        <v/>
      </c>
      <c r="BY43" s="92"/>
      <c r="BZ43" s="150"/>
      <c r="CA43" s="69"/>
      <c r="CB43" s="69"/>
      <c r="CC43" s="69"/>
      <c r="CD43" s="69"/>
      <c r="CE43" s="69"/>
      <c r="CF43" s="69"/>
      <c r="CG43" s="68"/>
      <c r="CH43" s="148" t="str">
        <f t="shared" si="65"/>
        <v/>
      </c>
      <c r="CI43" s="138"/>
      <c r="CJ43" s="139"/>
      <c r="CK43" s="139"/>
      <c r="CL43" s="139"/>
      <c r="CM43" s="68" t="str">
        <f t="shared" si="305"/>
        <v/>
      </c>
      <c r="CN43" s="68" t="str">
        <f t="shared" si="306"/>
        <v/>
      </c>
      <c r="CO43" s="68" t="str">
        <f t="shared" si="307"/>
        <v/>
      </c>
      <c r="CP43" s="92"/>
      <c r="CQ43" s="150"/>
      <c r="CR43" s="69"/>
      <c r="CS43" s="69"/>
      <c r="CT43" s="69"/>
      <c r="CU43" s="69"/>
      <c r="CV43" s="69"/>
      <c r="CW43" s="69"/>
      <c r="CX43" s="68"/>
      <c r="CY43" s="148">
        <f>IF(SUM(CZ43:DC43)&lt;&gt;0,SUM(CZ43:DC43),"")</f>
        <v>5</v>
      </c>
      <c r="CZ43" s="591">
        <v>2</v>
      </c>
      <c r="DA43" s="592">
        <v>1</v>
      </c>
      <c r="DB43" s="593">
        <v>2</v>
      </c>
      <c r="DC43" s="139"/>
      <c r="DD43" s="68">
        <f t="shared" ref="DD43" si="421">IF(CZ43&lt;&gt;0,$AI$17*CZ43,"")</f>
        <v>32</v>
      </c>
      <c r="DE43" s="68">
        <f t="shared" ref="DE43" si="422">IF(DA43&lt;&gt;0,$AI$17*DA43,"")</f>
        <v>16</v>
      </c>
      <c r="DF43" s="68">
        <f t="shared" ref="DF43" si="423">IF(DB43&lt;&gt;0,$AI$17*DB43,"")</f>
        <v>32</v>
      </c>
      <c r="DG43" s="92"/>
      <c r="DH43" s="150"/>
      <c r="DI43" s="69"/>
      <c r="DJ43" s="69"/>
      <c r="DK43" s="69"/>
      <c r="DL43" s="69"/>
      <c r="DM43" s="69"/>
      <c r="DN43" s="69"/>
      <c r="DO43" s="68"/>
      <c r="DP43" s="148">
        <f t="shared" si="67"/>
        <v>3</v>
      </c>
      <c r="DQ43" s="595">
        <v>2</v>
      </c>
      <c r="DR43" s="592">
        <v>1</v>
      </c>
      <c r="DT43" s="139"/>
      <c r="DU43" s="68">
        <f>IF(CZ43&lt;&gt;0,$AZ$17*CZ43,"")</f>
        <v>36</v>
      </c>
      <c r="DV43" s="68">
        <f>IF(DA43&lt;&gt;0,$AZ$17*DA43,"")</f>
        <v>18</v>
      </c>
      <c r="DW43" s="68">
        <f>IF(DB43&lt;&gt;0,$AZ$17*DB43,"")</f>
        <v>36</v>
      </c>
      <c r="DX43" s="92"/>
      <c r="DY43" s="150"/>
      <c r="DZ43" s="69"/>
      <c r="EA43" s="69"/>
      <c r="EB43" s="69"/>
      <c r="EC43" s="69"/>
      <c r="ED43" s="69"/>
      <c r="EE43" s="69"/>
      <c r="EF43" s="68"/>
      <c r="EG43" s="148" t="str">
        <f t="shared" si="68"/>
        <v/>
      </c>
      <c r="EJ43" s="593"/>
      <c r="EK43" s="139"/>
      <c r="EL43" s="68">
        <f>IF(DQ43&lt;&gt;0,$AI$17*DQ43,"")</f>
        <v>32</v>
      </c>
      <c r="EM43" s="68">
        <f>IF(DR43&lt;&gt;0,$AI$17*DR43,"")</f>
        <v>16</v>
      </c>
      <c r="EN43" s="68" t="str">
        <f t="shared" si="316"/>
        <v/>
      </c>
      <c r="EO43" s="92"/>
      <c r="EP43" s="150"/>
      <c r="EQ43" s="69"/>
      <c r="ER43" s="69"/>
      <c r="ES43" s="69"/>
      <c r="ET43" s="69"/>
      <c r="EU43" s="69"/>
      <c r="EV43" s="69"/>
      <c r="EW43" s="68"/>
      <c r="EX43" s="148" t="str">
        <f t="shared" si="69"/>
        <v/>
      </c>
      <c r="EY43" s="138"/>
      <c r="EZ43" s="139"/>
      <c r="FA43" s="139"/>
      <c r="FB43" s="139"/>
      <c r="FC43" s="68" t="str">
        <f t="shared" si="317"/>
        <v/>
      </c>
      <c r="FD43" s="68" t="str">
        <f t="shared" si="318"/>
        <v/>
      </c>
      <c r="FE43" s="68" t="str">
        <f t="shared" si="319"/>
        <v/>
      </c>
      <c r="FF43" s="92"/>
      <c r="FG43" s="150"/>
      <c r="FH43" s="69"/>
      <c r="FI43" s="69"/>
      <c r="FJ43" s="69"/>
      <c r="FK43" s="69"/>
      <c r="FL43" s="69"/>
      <c r="FM43" s="69"/>
      <c r="FN43" s="68"/>
      <c r="FO43" s="146"/>
      <c r="FP43" s="138"/>
      <c r="FQ43" s="139"/>
      <c r="FR43" s="139"/>
      <c r="FS43" s="139"/>
      <c r="FT43" s="68"/>
      <c r="FU43" s="68"/>
      <c r="FV43" s="68"/>
      <c r="FW43" s="92"/>
      <c r="FX43" s="150"/>
      <c r="FY43" s="69"/>
      <c r="FZ43" s="69"/>
      <c r="GA43" s="69"/>
      <c r="GB43" s="69"/>
      <c r="GC43" s="69"/>
      <c r="GD43" s="69"/>
      <c r="GE43" s="68"/>
      <c r="GF43" s="146"/>
      <c r="GG43" s="138"/>
      <c r="GH43" s="139"/>
      <c r="GI43" s="139"/>
      <c r="GJ43" s="139"/>
      <c r="GK43" s="68"/>
      <c r="GL43" s="68"/>
      <c r="GM43" s="68"/>
      <c r="GN43" s="92"/>
      <c r="GO43" s="150"/>
      <c r="GP43" s="69"/>
      <c r="GQ43" s="69"/>
      <c r="GR43" s="69"/>
      <c r="GS43" s="69"/>
      <c r="GT43" s="69"/>
      <c r="GU43" s="69"/>
      <c r="GV43" s="68"/>
      <c r="GW43" s="146"/>
      <c r="GX43" s="138"/>
      <c r="GY43" s="139"/>
      <c r="GZ43" s="139"/>
      <c r="HA43" s="139"/>
      <c r="HB43" s="68"/>
      <c r="HC43" s="68"/>
      <c r="HD43" s="68"/>
      <c r="HE43" s="92"/>
      <c r="HF43" s="150"/>
      <c r="HG43" s="69"/>
      <c r="HH43" s="69"/>
      <c r="HI43" s="69"/>
      <c r="HJ43" s="69"/>
      <c r="HK43" s="69"/>
      <c r="HL43" s="69"/>
      <c r="HM43" s="68"/>
      <c r="HN43" s="146"/>
      <c r="HO43" s="138"/>
      <c r="HP43" s="139"/>
      <c r="HQ43" s="139"/>
      <c r="HR43" s="139"/>
      <c r="HS43" s="68"/>
      <c r="HT43" s="68"/>
      <c r="HU43" s="68"/>
      <c r="HV43" s="92"/>
      <c r="HW43" s="150"/>
      <c r="HX43" s="69"/>
      <c r="HY43" s="69"/>
      <c r="HZ43" s="69"/>
      <c r="IA43" s="69"/>
      <c r="IB43" s="69"/>
      <c r="IC43" s="69"/>
      <c r="ID43" s="68"/>
      <c r="IE43" s="216"/>
    </row>
    <row r="44" spans="1:239" s="1" customFormat="1" ht="19.5" customHeight="1" x14ac:dyDescent="0.3">
      <c r="A44" s="233" t="s">
        <v>223</v>
      </c>
      <c r="B44" s="131"/>
      <c r="C44" s="578" t="s">
        <v>282</v>
      </c>
      <c r="D44" s="216" t="s">
        <v>277</v>
      </c>
      <c r="E44" s="582"/>
      <c r="F44" s="582"/>
      <c r="G44" s="582"/>
      <c r="H44" s="583">
        <v>8</v>
      </c>
      <c r="I44" s="582"/>
      <c r="J44" s="582"/>
      <c r="K44" s="582"/>
      <c r="L44" s="582"/>
      <c r="M44" s="582"/>
      <c r="N44" s="582"/>
      <c r="O44" s="584"/>
      <c r="P44" s="584"/>
      <c r="Q44" s="582"/>
      <c r="R44" s="582"/>
      <c r="S44" s="582"/>
      <c r="T44" s="583"/>
      <c r="U44" s="585"/>
      <c r="V44" s="585"/>
      <c r="W44" s="585"/>
      <c r="X44" s="585"/>
      <c r="Y44" s="119">
        <v>4</v>
      </c>
      <c r="Z44" s="115"/>
      <c r="AA44" s="59">
        <f t="shared" si="290"/>
        <v>120</v>
      </c>
      <c r="AB44" s="19">
        <f t="shared" si="291"/>
        <v>48</v>
      </c>
      <c r="AC44" s="78">
        <f t="shared" si="292"/>
        <v>32</v>
      </c>
      <c r="AD44" s="78">
        <f t="shared" si="293"/>
        <v>16</v>
      </c>
      <c r="AE44" s="78">
        <f t="shared" si="294"/>
        <v>0</v>
      </c>
      <c r="AF44" s="79">
        <f t="shared" si="295"/>
        <v>72</v>
      </c>
      <c r="AG44" s="443">
        <f t="shared" si="296"/>
        <v>0.6</v>
      </c>
      <c r="AH44" s="77"/>
      <c r="AI44" s="146" t="str">
        <f t="shared" si="298"/>
        <v/>
      </c>
      <c r="AJ44" s="138"/>
      <c r="AK44" s="139"/>
      <c r="AL44" s="139"/>
      <c r="AM44" s="139"/>
      <c r="AN44" s="68"/>
      <c r="AO44" s="68"/>
      <c r="AP44" s="68"/>
      <c r="AQ44" s="92"/>
      <c r="AR44" s="150"/>
      <c r="AS44" s="69"/>
      <c r="AT44" s="69"/>
      <c r="AU44" s="69"/>
      <c r="AV44" s="69"/>
      <c r="AW44" s="69"/>
      <c r="AX44" s="69"/>
      <c r="AY44" s="68"/>
      <c r="AZ44" s="148" t="str">
        <f t="shared" si="63"/>
        <v/>
      </c>
      <c r="BA44" s="138"/>
      <c r="BB44" s="139"/>
      <c r="BC44" s="139"/>
      <c r="BD44" s="139"/>
      <c r="BE44" s="68" t="str">
        <f t="shared" si="299"/>
        <v/>
      </c>
      <c r="BF44" s="68" t="str">
        <f t="shared" si="300"/>
        <v/>
      </c>
      <c r="BG44" s="68" t="str">
        <f t="shared" si="301"/>
        <v/>
      </c>
      <c r="BH44" s="92"/>
      <c r="BI44" s="150"/>
      <c r="BJ44" s="69"/>
      <c r="BK44" s="69"/>
      <c r="BL44" s="69"/>
      <c r="BM44" s="69"/>
      <c r="BN44" s="69"/>
      <c r="BO44" s="69"/>
      <c r="BP44" s="68"/>
      <c r="BQ44" s="148" t="str">
        <f t="shared" si="64"/>
        <v/>
      </c>
      <c r="BR44" s="138"/>
      <c r="BS44" s="139"/>
      <c r="BT44" s="139"/>
      <c r="BU44" s="139"/>
      <c r="BV44" s="68" t="str">
        <f t="shared" si="302"/>
        <v/>
      </c>
      <c r="BW44" s="68" t="str">
        <f t="shared" si="303"/>
        <v/>
      </c>
      <c r="BX44" s="68" t="str">
        <f t="shared" si="304"/>
        <v/>
      </c>
      <c r="BY44" s="92"/>
      <c r="BZ44" s="150"/>
      <c r="CA44" s="69"/>
      <c r="CB44" s="69"/>
      <c r="CC44" s="69"/>
      <c r="CD44" s="69"/>
      <c r="CE44" s="69"/>
      <c r="CF44" s="69"/>
      <c r="CG44" s="68"/>
      <c r="CH44" s="148" t="str">
        <f t="shared" si="65"/>
        <v/>
      </c>
      <c r="CI44" s="138"/>
      <c r="CJ44" s="139"/>
      <c r="CK44" s="139"/>
      <c r="CL44" s="139"/>
      <c r="CM44" s="68" t="str">
        <f t="shared" si="305"/>
        <v/>
      </c>
      <c r="CN44" s="68" t="str">
        <f t="shared" si="306"/>
        <v/>
      </c>
      <c r="CO44" s="68" t="str">
        <f t="shared" si="307"/>
        <v/>
      </c>
      <c r="CP44" s="92"/>
      <c r="CQ44" s="150"/>
      <c r="CR44" s="69"/>
      <c r="CS44" s="69"/>
      <c r="CT44" s="69"/>
      <c r="CU44" s="69"/>
      <c r="CV44" s="69"/>
      <c r="CW44" s="69"/>
      <c r="CX44" s="68"/>
      <c r="CY44" s="148" t="str">
        <f t="shared" si="66"/>
        <v/>
      </c>
      <c r="CZ44" s="138"/>
      <c r="DA44" s="139"/>
      <c r="DB44" s="139"/>
      <c r="DC44" s="139"/>
      <c r="DD44" s="68" t="str">
        <f t="shared" si="308"/>
        <v/>
      </c>
      <c r="DE44" s="68" t="str">
        <f t="shared" si="309"/>
        <v/>
      </c>
      <c r="DF44" s="68" t="str">
        <f t="shared" si="310"/>
        <v/>
      </c>
      <c r="DG44" s="92"/>
      <c r="DH44" s="150"/>
      <c r="DI44" s="69"/>
      <c r="DJ44" s="69"/>
      <c r="DK44" s="69"/>
      <c r="DL44" s="69"/>
      <c r="DM44" s="69"/>
      <c r="DN44" s="69"/>
      <c r="DO44" s="68"/>
      <c r="DP44" s="148" t="str">
        <f t="shared" si="67"/>
        <v/>
      </c>
      <c r="DQ44" s="138"/>
      <c r="DR44" s="139"/>
      <c r="DS44" s="139"/>
      <c r="DT44" s="139"/>
      <c r="DU44" s="68" t="str">
        <f t="shared" si="311"/>
        <v/>
      </c>
      <c r="DV44" s="68" t="str">
        <f t="shared" si="312"/>
        <v/>
      </c>
      <c r="DW44" s="68" t="str">
        <f t="shared" si="313"/>
        <v/>
      </c>
      <c r="DX44" s="92"/>
      <c r="DY44" s="150"/>
      <c r="DZ44" s="69"/>
      <c r="EA44" s="69"/>
      <c r="EB44" s="69"/>
      <c r="EC44" s="69"/>
      <c r="ED44" s="69"/>
      <c r="EE44" s="69"/>
      <c r="EF44" s="68"/>
      <c r="EG44" s="148" t="str">
        <f t="shared" si="68"/>
        <v/>
      </c>
      <c r="EH44" s="596"/>
      <c r="EI44" s="597"/>
      <c r="EJ44" s="598"/>
      <c r="EK44" s="139"/>
      <c r="EL44" s="68" t="str">
        <f t="shared" si="314"/>
        <v/>
      </c>
      <c r="EM44" s="68" t="str">
        <f t="shared" si="315"/>
        <v/>
      </c>
      <c r="EN44" s="68" t="str">
        <f t="shared" si="316"/>
        <v/>
      </c>
      <c r="EO44" s="92"/>
      <c r="EP44" s="150"/>
      <c r="EQ44" s="69"/>
      <c r="ER44" s="69"/>
      <c r="ES44" s="69"/>
      <c r="ET44" s="69"/>
      <c r="EU44" s="69"/>
      <c r="EV44" s="69"/>
      <c r="EW44" s="68"/>
      <c r="EX44" s="148">
        <f t="shared" si="69"/>
        <v>3</v>
      </c>
      <c r="EY44" s="599">
        <v>2</v>
      </c>
      <c r="EZ44" s="597">
        <v>1</v>
      </c>
      <c r="FA44" s="597"/>
      <c r="FB44" s="139"/>
      <c r="FC44" s="68">
        <f t="shared" si="317"/>
        <v>32</v>
      </c>
      <c r="FD44" s="68">
        <f t="shared" si="318"/>
        <v>16</v>
      </c>
      <c r="FE44" s="68" t="str">
        <f t="shared" si="319"/>
        <v/>
      </c>
      <c r="FF44" s="92"/>
      <c r="FG44" s="150"/>
      <c r="FH44" s="69"/>
      <c r="FI44" s="69"/>
      <c r="FJ44" s="69"/>
      <c r="FK44" s="69"/>
      <c r="FL44" s="69"/>
      <c r="FM44" s="69"/>
      <c r="FN44" s="68"/>
      <c r="FO44" s="146"/>
      <c r="FP44" s="138"/>
      <c r="FQ44" s="139"/>
      <c r="FR44" s="139"/>
      <c r="FS44" s="139"/>
      <c r="FT44" s="68"/>
      <c r="FU44" s="68"/>
      <c r="FV44" s="68"/>
      <c r="FW44" s="92"/>
      <c r="FX44" s="150"/>
      <c r="FY44" s="69"/>
      <c r="FZ44" s="69"/>
      <c r="GA44" s="69"/>
      <c r="GB44" s="69"/>
      <c r="GC44" s="69"/>
      <c r="GD44" s="69"/>
      <c r="GE44" s="68"/>
      <c r="GF44" s="146"/>
      <c r="GG44" s="138"/>
      <c r="GH44" s="139"/>
      <c r="GI44" s="139"/>
      <c r="GJ44" s="139"/>
      <c r="GK44" s="68"/>
      <c r="GL44" s="68"/>
      <c r="GM44" s="68"/>
      <c r="GN44" s="92"/>
      <c r="GO44" s="150"/>
      <c r="GP44" s="69"/>
      <c r="GQ44" s="69"/>
      <c r="GR44" s="69"/>
      <c r="GS44" s="69"/>
      <c r="GT44" s="69"/>
      <c r="GU44" s="69"/>
      <c r="GV44" s="68"/>
      <c r="GW44" s="146"/>
      <c r="GX44" s="138"/>
      <c r="GY44" s="139"/>
      <c r="GZ44" s="139"/>
      <c r="HA44" s="139"/>
      <c r="HB44" s="68"/>
      <c r="HC44" s="68"/>
      <c r="HD44" s="68"/>
      <c r="HE44" s="92"/>
      <c r="HF44" s="150"/>
      <c r="HG44" s="69"/>
      <c r="HH44" s="69"/>
      <c r="HI44" s="69"/>
      <c r="HJ44" s="69"/>
      <c r="HK44" s="69"/>
      <c r="HL44" s="69"/>
      <c r="HM44" s="68"/>
      <c r="HN44" s="146"/>
      <c r="HO44" s="138"/>
      <c r="HP44" s="139"/>
      <c r="HQ44" s="139"/>
      <c r="HR44" s="139"/>
      <c r="HS44" s="68"/>
      <c r="HT44" s="68"/>
      <c r="HU44" s="68"/>
      <c r="HV44" s="92"/>
      <c r="HW44" s="150"/>
      <c r="HX44" s="69"/>
      <c r="HY44" s="69"/>
      <c r="HZ44" s="69"/>
      <c r="IA44" s="69"/>
      <c r="IB44" s="69"/>
      <c r="IC44" s="69"/>
      <c r="ID44" s="68"/>
      <c r="IE44" s="216"/>
    </row>
    <row r="45" spans="1:239" s="1" customFormat="1" ht="19.5" customHeight="1" x14ac:dyDescent="0.3">
      <c r="A45" s="233" t="s">
        <v>224</v>
      </c>
      <c r="B45" s="131"/>
      <c r="C45" s="578" t="s">
        <v>283</v>
      </c>
      <c r="D45" s="216" t="s">
        <v>277</v>
      </c>
      <c r="E45" s="579"/>
      <c r="F45" s="579"/>
      <c r="G45" s="579"/>
      <c r="H45" s="580">
        <v>8</v>
      </c>
      <c r="I45" s="579"/>
      <c r="J45" s="579"/>
      <c r="K45" s="579"/>
      <c r="L45" s="579"/>
      <c r="M45" s="579"/>
      <c r="N45" s="579">
        <v>7</v>
      </c>
      <c r="O45" s="16">
        <v>8</v>
      </c>
      <c r="P45" s="16"/>
      <c r="Q45" s="14"/>
      <c r="R45" s="14"/>
      <c r="S45" s="14"/>
      <c r="T45" s="15"/>
      <c r="U45" s="14"/>
      <c r="V45" s="14"/>
      <c r="W45" s="14"/>
      <c r="X45" s="14"/>
      <c r="Y45" s="119">
        <v>10</v>
      </c>
      <c r="Z45" s="115"/>
      <c r="AA45" s="59">
        <f t="shared" si="290"/>
        <v>300</v>
      </c>
      <c r="AB45" s="19">
        <f t="shared" si="291"/>
        <v>128</v>
      </c>
      <c r="AC45" s="78">
        <f t="shared" si="292"/>
        <v>64</v>
      </c>
      <c r="AD45" s="78">
        <f t="shared" si="293"/>
        <v>48</v>
      </c>
      <c r="AE45" s="78">
        <f t="shared" si="294"/>
        <v>16</v>
      </c>
      <c r="AF45" s="79">
        <f t="shared" si="295"/>
        <v>172</v>
      </c>
      <c r="AG45" s="443">
        <f t="shared" si="296"/>
        <v>0.57333333333333336</v>
      </c>
      <c r="AH45" s="77"/>
      <c r="AI45" s="146" t="str">
        <f t="shared" si="298"/>
        <v/>
      </c>
      <c r="AJ45" s="138"/>
      <c r="AK45" s="139"/>
      <c r="AL45" s="139"/>
      <c r="AM45" s="139"/>
      <c r="AN45" s="68"/>
      <c r="AO45" s="68"/>
      <c r="AP45" s="68"/>
      <c r="AQ45" s="92"/>
      <c r="AR45" s="150"/>
      <c r="AS45" s="69"/>
      <c r="AT45" s="69"/>
      <c r="AU45" s="69"/>
      <c r="AV45" s="69"/>
      <c r="AW45" s="69"/>
      <c r="AX45" s="69"/>
      <c r="AY45" s="68"/>
      <c r="AZ45" s="148" t="str">
        <f t="shared" si="63"/>
        <v/>
      </c>
      <c r="BA45" s="138"/>
      <c r="BB45" s="139"/>
      <c r="BC45" s="139"/>
      <c r="BD45" s="139"/>
      <c r="BE45" s="68" t="str">
        <f t="shared" si="299"/>
        <v/>
      </c>
      <c r="BF45" s="68" t="str">
        <f t="shared" si="300"/>
        <v/>
      </c>
      <c r="BG45" s="68" t="str">
        <f t="shared" si="301"/>
        <v/>
      </c>
      <c r="BH45" s="92"/>
      <c r="BI45" s="150"/>
      <c r="BJ45" s="69"/>
      <c r="BK45" s="69"/>
      <c r="BL45" s="69"/>
      <c r="BM45" s="69"/>
      <c r="BN45" s="69"/>
      <c r="BO45" s="69"/>
      <c r="BP45" s="68"/>
      <c r="BQ45" s="148" t="str">
        <f t="shared" si="64"/>
        <v/>
      </c>
      <c r="BR45" s="138"/>
      <c r="BS45" s="139"/>
      <c r="BT45" s="139"/>
      <c r="BU45" s="139"/>
      <c r="BV45" s="68" t="str">
        <f t="shared" si="302"/>
        <v/>
      </c>
      <c r="BW45" s="68" t="str">
        <f t="shared" si="303"/>
        <v/>
      </c>
      <c r="BX45" s="68" t="str">
        <f t="shared" si="304"/>
        <v/>
      </c>
      <c r="BY45" s="92"/>
      <c r="BZ45" s="150"/>
      <c r="CA45" s="69"/>
      <c r="CB45" s="69"/>
      <c r="CC45" s="69"/>
      <c r="CD45" s="69"/>
      <c r="CE45" s="69"/>
      <c r="CF45" s="69"/>
      <c r="CG45" s="68"/>
      <c r="CH45" s="148" t="str">
        <f t="shared" si="65"/>
        <v/>
      </c>
      <c r="CI45" s="138"/>
      <c r="CJ45" s="139"/>
      <c r="CK45" s="139"/>
      <c r="CL45" s="139"/>
      <c r="CM45" s="68" t="str">
        <f t="shared" si="305"/>
        <v/>
      </c>
      <c r="CN45" s="68" t="str">
        <f t="shared" si="306"/>
        <v/>
      </c>
      <c r="CO45" s="68" t="str">
        <f t="shared" si="307"/>
        <v/>
      </c>
      <c r="CP45" s="92"/>
      <c r="CQ45" s="150"/>
      <c r="CR45" s="69"/>
      <c r="CS45" s="69"/>
      <c r="CT45" s="69"/>
      <c r="CU45" s="69"/>
      <c r="CV45" s="69"/>
      <c r="CW45" s="69"/>
      <c r="CX45" s="68"/>
      <c r="CY45" s="148" t="str">
        <f t="shared" si="66"/>
        <v/>
      </c>
      <c r="CZ45" s="138"/>
      <c r="DA45" s="139"/>
      <c r="DB45" s="139"/>
      <c r="DC45" s="139"/>
      <c r="DD45" s="68" t="str">
        <f t="shared" si="308"/>
        <v/>
      </c>
      <c r="DE45" s="68" t="str">
        <f t="shared" si="309"/>
        <v/>
      </c>
      <c r="DF45" s="68" t="str">
        <f t="shared" si="310"/>
        <v/>
      </c>
      <c r="DG45" s="92"/>
      <c r="DH45" s="150"/>
      <c r="DI45" s="69"/>
      <c r="DJ45" s="69"/>
      <c r="DK45" s="69"/>
      <c r="DL45" s="69"/>
      <c r="DM45" s="69"/>
      <c r="DN45" s="69"/>
      <c r="DO45" s="68"/>
      <c r="DP45" s="148" t="str">
        <f t="shared" si="67"/>
        <v/>
      </c>
      <c r="DQ45" s="138"/>
      <c r="DR45" s="139"/>
      <c r="DS45" s="139"/>
      <c r="DT45" s="139"/>
      <c r="DU45" s="68" t="str">
        <f t="shared" si="311"/>
        <v/>
      </c>
      <c r="DV45" s="68" t="str">
        <f t="shared" si="312"/>
        <v/>
      </c>
      <c r="DW45" s="68" t="str">
        <f t="shared" si="313"/>
        <v/>
      </c>
      <c r="DX45" s="92"/>
      <c r="DY45" s="150"/>
      <c r="DZ45" s="69"/>
      <c r="EA45" s="69"/>
      <c r="EB45" s="69"/>
      <c r="EC45" s="69"/>
      <c r="ED45" s="69"/>
      <c r="EE45" s="69"/>
      <c r="EF45" s="68"/>
      <c r="EG45" s="148">
        <f t="shared" si="68"/>
        <v>5</v>
      </c>
      <c r="EH45" s="588">
        <v>2</v>
      </c>
      <c r="EI45" s="589">
        <v>2</v>
      </c>
      <c r="EJ45" s="590">
        <v>1</v>
      </c>
      <c r="EK45" s="139"/>
      <c r="EL45" s="68">
        <f t="shared" si="314"/>
        <v>32</v>
      </c>
      <c r="EM45" s="68">
        <f t="shared" si="315"/>
        <v>32</v>
      </c>
      <c r="EN45" s="68">
        <f t="shared" si="316"/>
        <v>16</v>
      </c>
      <c r="EO45" s="92"/>
      <c r="EP45" s="150"/>
      <c r="EQ45" s="69"/>
      <c r="ER45" s="69"/>
      <c r="ES45" s="69"/>
      <c r="ET45" s="69"/>
      <c r="EU45" s="69"/>
      <c r="EV45" s="69"/>
      <c r="EW45" s="68"/>
      <c r="EX45" s="148">
        <f t="shared" si="69"/>
        <v>3</v>
      </c>
      <c r="EY45" s="600">
        <v>2</v>
      </c>
      <c r="EZ45" s="589">
        <v>1</v>
      </c>
      <c r="FA45" s="589"/>
      <c r="FB45" s="139"/>
      <c r="FC45" s="68">
        <f t="shared" si="317"/>
        <v>32</v>
      </c>
      <c r="FD45" s="68">
        <f t="shared" si="318"/>
        <v>16</v>
      </c>
      <c r="FE45" s="68" t="str">
        <f t="shared" si="319"/>
        <v/>
      </c>
      <c r="FF45" s="92"/>
      <c r="FG45" s="150"/>
      <c r="FH45" s="69"/>
      <c r="FI45" s="69"/>
      <c r="FJ45" s="69"/>
      <c r="FK45" s="69"/>
      <c r="FL45" s="69"/>
      <c r="FM45" s="69"/>
      <c r="FN45" s="68"/>
      <c r="FO45" s="146"/>
      <c r="FP45" s="138"/>
      <c r="FQ45" s="139"/>
      <c r="FR45" s="139"/>
      <c r="FS45" s="139"/>
      <c r="FT45" s="68"/>
      <c r="FU45" s="68"/>
      <c r="FV45" s="68"/>
      <c r="FW45" s="92"/>
      <c r="FX45" s="150"/>
      <c r="FY45" s="69"/>
      <c r="FZ45" s="69"/>
      <c r="GA45" s="69"/>
      <c r="GB45" s="69"/>
      <c r="GC45" s="69"/>
      <c r="GD45" s="69"/>
      <c r="GE45" s="68"/>
      <c r="GF45" s="146"/>
      <c r="GG45" s="138"/>
      <c r="GH45" s="139"/>
      <c r="GI45" s="139"/>
      <c r="GJ45" s="139"/>
      <c r="GK45" s="68"/>
      <c r="GL45" s="68"/>
      <c r="GM45" s="68"/>
      <c r="GN45" s="92"/>
      <c r="GO45" s="150"/>
      <c r="GP45" s="69"/>
      <c r="GQ45" s="69"/>
      <c r="GR45" s="69"/>
      <c r="GS45" s="69"/>
      <c r="GT45" s="69"/>
      <c r="GU45" s="69"/>
      <c r="GV45" s="68"/>
      <c r="GW45" s="146"/>
      <c r="GX45" s="138"/>
      <c r="GY45" s="139"/>
      <c r="GZ45" s="139"/>
      <c r="HA45" s="139"/>
      <c r="HB45" s="68"/>
      <c r="HC45" s="68"/>
      <c r="HD45" s="68"/>
      <c r="HE45" s="92"/>
      <c r="HF45" s="150"/>
      <c r="HG45" s="69"/>
      <c r="HH45" s="69"/>
      <c r="HI45" s="69"/>
      <c r="HJ45" s="69"/>
      <c r="HK45" s="69"/>
      <c r="HL45" s="69"/>
      <c r="HM45" s="68"/>
      <c r="HN45" s="146"/>
      <c r="HO45" s="138"/>
      <c r="HP45" s="139"/>
      <c r="HQ45" s="139"/>
      <c r="HR45" s="139"/>
      <c r="HS45" s="68"/>
      <c r="HT45" s="68"/>
      <c r="HU45" s="68"/>
      <c r="HV45" s="92"/>
      <c r="HW45" s="150"/>
      <c r="HX45" s="69"/>
      <c r="HY45" s="69"/>
      <c r="HZ45" s="69"/>
      <c r="IA45" s="69"/>
      <c r="IB45" s="69"/>
      <c r="IC45" s="69"/>
      <c r="ID45" s="68"/>
      <c r="IE45" s="216"/>
    </row>
    <row r="46" spans="1:239" s="1" customFormat="1" ht="19.5" customHeight="1" x14ac:dyDescent="0.3">
      <c r="A46" s="233" t="s">
        <v>225</v>
      </c>
      <c r="B46" s="131"/>
      <c r="C46" s="578" t="s">
        <v>284</v>
      </c>
      <c r="D46" s="216" t="s">
        <v>277</v>
      </c>
      <c r="E46" s="579"/>
      <c r="F46" s="579"/>
      <c r="G46" s="579"/>
      <c r="H46" s="580">
        <v>8</v>
      </c>
      <c r="I46" s="579"/>
      <c r="J46" s="579"/>
      <c r="K46" s="579"/>
      <c r="L46" s="579"/>
      <c r="M46" s="579"/>
      <c r="N46" s="579">
        <v>7</v>
      </c>
      <c r="O46" s="575"/>
      <c r="P46" s="575"/>
      <c r="Q46" s="579"/>
      <c r="R46" s="579"/>
      <c r="S46" s="579"/>
      <c r="T46" s="580"/>
      <c r="U46" s="14"/>
      <c r="V46" s="14"/>
      <c r="W46" s="14"/>
      <c r="X46" s="14"/>
      <c r="Y46" s="119">
        <v>7</v>
      </c>
      <c r="Z46" s="115"/>
      <c r="AA46" s="59">
        <f t="shared" si="290"/>
        <v>210</v>
      </c>
      <c r="AB46" s="19">
        <f t="shared" ref="AB46:AB47" si="424">SUM(AC46:AE46)</f>
        <v>80</v>
      </c>
      <c r="AC46" s="78">
        <f t="shared" ref="AC46:AC47" si="425">$AI$17*AJ46+BA46*$AZ$17+BR46*$BQ$17+CI46*$CH$17+CZ46*$CY$17+DQ46*$DP$17+EH46*$EG$17+EY46*$EX$17+FP46*$FO$17+GX46*$GW$17+GG46*$GF$17+HO46*$HN$17</f>
        <v>32</v>
      </c>
      <c r="AD46" s="78">
        <f t="shared" ref="AD46:AD47" si="426">$AI$17*AK46+BB46*$AZ$17+BS46*$BQ$17+CJ46*$CH$17+DA46*$CY$17+DR46*$DP$17+EI46*$EG$17+EZ46*$EX$17+FQ46*$FO$17+GY46*$GW$17+GH46*$GF$17+HP46*$HN$17</f>
        <v>0</v>
      </c>
      <c r="AE46" s="78">
        <f t="shared" ref="AE46:AE47" si="427">$AI$17*AL46+BC46*$AZ$17+BT46*$BQ$17+CK46*$CH$17+DB46*$CY$17+DS46*$DP$17+EJ46*$EG$17+FA46*$EX$17+FR46*$FO$17+GZ46*$GW$17+GI46*$GF$17+HQ46*$HN$17</f>
        <v>48</v>
      </c>
      <c r="AF46" s="79">
        <f t="shared" ref="AF46:AF47" si="428">AA46-AB46</f>
        <v>130</v>
      </c>
      <c r="AG46" s="443">
        <f t="shared" si="296"/>
        <v>0.61904761904761907</v>
      </c>
      <c r="AH46" s="77"/>
      <c r="AI46" s="146" t="str">
        <f t="shared" si="298"/>
        <v/>
      </c>
      <c r="AJ46" s="138"/>
      <c r="AK46" s="139"/>
      <c r="AL46" s="139"/>
      <c r="AM46" s="139"/>
      <c r="AN46" s="68"/>
      <c r="AO46" s="68"/>
      <c r="AP46" s="68"/>
      <c r="AQ46" s="92"/>
      <c r="AR46" s="150"/>
      <c r="AS46" s="69"/>
      <c r="AT46" s="69"/>
      <c r="AU46" s="69"/>
      <c r="AV46" s="69"/>
      <c r="AW46" s="69"/>
      <c r="AX46" s="69"/>
      <c r="AY46" s="68"/>
      <c r="AZ46" s="148" t="str">
        <f t="shared" si="63"/>
        <v/>
      </c>
      <c r="BA46" s="138"/>
      <c r="BB46" s="139"/>
      <c r="BC46" s="139"/>
      <c r="BD46" s="139"/>
      <c r="BE46" s="68" t="str">
        <f t="shared" si="299"/>
        <v/>
      </c>
      <c r="BF46" s="68" t="str">
        <f t="shared" si="300"/>
        <v/>
      </c>
      <c r="BG46" s="68" t="str">
        <f t="shared" si="301"/>
        <v/>
      </c>
      <c r="BH46" s="92"/>
      <c r="BI46" s="150"/>
      <c r="BJ46" s="69"/>
      <c r="BK46" s="69"/>
      <c r="BL46" s="69"/>
      <c r="BM46" s="69"/>
      <c r="BN46" s="69"/>
      <c r="BO46" s="69"/>
      <c r="BP46" s="68"/>
      <c r="BQ46" s="148" t="str">
        <f t="shared" si="64"/>
        <v/>
      </c>
      <c r="BR46" s="138"/>
      <c r="BS46" s="139"/>
      <c r="BT46" s="139"/>
      <c r="BU46" s="139"/>
      <c r="BV46" s="68" t="str">
        <f t="shared" si="302"/>
        <v/>
      </c>
      <c r="BW46" s="68" t="str">
        <f t="shared" si="303"/>
        <v/>
      </c>
      <c r="BX46" s="68" t="str">
        <f t="shared" si="304"/>
        <v/>
      </c>
      <c r="BY46" s="92"/>
      <c r="BZ46" s="150"/>
      <c r="CA46" s="69"/>
      <c r="CB46" s="69"/>
      <c r="CC46" s="69"/>
      <c r="CD46" s="69"/>
      <c r="CE46" s="69"/>
      <c r="CF46" s="69"/>
      <c r="CG46" s="68"/>
      <c r="CH46" s="148" t="str">
        <f t="shared" si="65"/>
        <v/>
      </c>
      <c r="CI46" s="138"/>
      <c r="CJ46" s="139"/>
      <c r="CK46" s="139"/>
      <c r="CL46" s="139"/>
      <c r="CM46" s="68" t="str">
        <f t="shared" si="305"/>
        <v/>
      </c>
      <c r="CN46" s="68" t="str">
        <f t="shared" si="306"/>
        <v/>
      </c>
      <c r="CO46" s="68" t="str">
        <f t="shared" si="307"/>
        <v/>
      </c>
      <c r="CP46" s="92"/>
      <c r="CQ46" s="150"/>
      <c r="CR46" s="69"/>
      <c r="CS46" s="69"/>
      <c r="CT46" s="69"/>
      <c r="CU46" s="69"/>
      <c r="CV46" s="69"/>
      <c r="CW46" s="69"/>
      <c r="CX46" s="68"/>
      <c r="CY46" s="148" t="str">
        <f t="shared" si="66"/>
        <v/>
      </c>
      <c r="CZ46" s="138"/>
      <c r="DA46" s="139"/>
      <c r="DB46" s="139"/>
      <c r="DC46" s="139"/>
      <c r="DD46" s="68" t="str">
        <f t="shared" si="308"/>
        <v/>
      </c>
      <c r="DE46" s="68" t="str">
        <f t="shared" si="309"/>
        <v/>
      </c>
      <c r="DF46" s="68" t="str">
        <f t="shared" si="310"/>
        <v/>
      </c>
      <c r="DG46" s="92"/>
      <c r="DH46" s="150"/>
      <c r="DI46" s="69"/>
      <c r="DJ46" s="69"/>
      <c r="DK46" s="69"/>
      <c r="DL46" s="69"/>
      <c r="DM46" s="69"/>
      <c r="DN46" s="69"/>
      <c r="DO46" s="68"/>
      <c r="DP46" s="148" t="str">
        <f t="shared" si="67"/>
        <v/>
      </c>
      <c r="DQ46" s="138"/>
      <c r="DR46" s="139"/>
      <c r="DS46" s="139"/>
      <c r="DT46" s="139"/>
      <c r="DU46" s="68" t="str">
        <f t="shared" si="311"/>
        <v/>
      </c>
      <c r="DV46" s="68" t="str">
        <f t="shared" si="312"/>
        <v/>
      </c>
      <c r="DW46" s="68" t="str">
        <f t="shared" si="313"/>
        <v/>
      </c>
      <c r="DX46" s="92"/>
      <c r="DY46" s="150"/>
      <c r="DZ46" s="69"/>
      <c r="EA46" s="69"/>
      <c r="EB46" s="69"/>
      <c r="EC46" s="69"/>
      <c r="ED46" s="69"/>
      <c r="EE46" s="69"/>
      <c r="EF46" s="68"/>
      <c r="EG46" s="148">
        <f>IF(SUM(EH46:EK46)&lt;&gt;0,SUM(EH46:EK46),"")</f>
        <v>2</v>
      </c>
      <c r="EH46" s="600">
        <v>1</v>
      </c>
      <c r="EI46" s="589"/>
      <c r="EJ46" s="589">
        <v>1</v>
      </c>
      <c r="EK46" s="139"/>
      <c r="EL46" s="68">
        <f t="shared" ref="EL46:EL47" si="429">IF(EH46&lt;&gt;0,$AI$17*EH46,"")</f>
        <v>16</v>
      </c>
      <c r="EM46" s="68" t="str">
        <f t="shared" ref="EM46:EM47" si="430">IF(EI46&lt;&gt;0,$AI$17*EI46,"")</f>
        <v/>
      </c>
      <c r="EN46" s="68">
        <f t="shared" ref="EN46:EN47" si="431">IF(EJ46&lt;&gt;0,$AI$17*EJ46,"")</f>
        <v>16</v>
      </c>
      <c r="EO46" s="92"/>
      <c r="EP46" s="150"/>
      <c r="EQ46" s="69"/>
      <c r="ER46" s="69"/>
      <c r="ES46" s="69"/>
      <c r="ET46" s="69"/>
      <c r="EU46" s="69"/>
      <c r="EV46" s="69"/>
      <c r="EW46" s="68"/>
      <c r="EX46" s="148">
        <f t="shared" si="69"/>
        <v>3</v>
      </c>
      <c r="EY46" s="600">
        <v>1</v>
      </c>
      <c r="FA46" s="589">
        <v>2</v>
      </c>
      <c r="FB46" s="139"/>
      <c r="FC46" s="68">
        <f t="shared" ref="FC46:FE47" si="432">IF(EH46&lt;&gt;0,$EX$17*EH46,"")</f>
        <v>16</v>
      </c>
      <c r="FD46" s="68" t="str">
        <f t="shared" si="432"/>
        <v/>
      </c>
      <c r="FE46" s="68">
        <f t="shared" si="432"/>
        <v>16</v>
      </c>
      <c r="FF46" s="92"/>
      <c r="FG46" s="150"/>
      <c r="FH46" s="69"/>
      <c r="FI46" s="69"/>
      <c r="FJ46" s="69"/>
      <c r="FK46" s="69"/>
      <c r="FL46" s="69"/>
      <c r="FM46" s="69"/>
      <c r="FN46" s="68"/>
      <c r="FO46" s="146"/>
      <c r="FP46" s="138"/>
      <c r="FQ46" s="139"/>
      <c r="FR46" s="139"/>
      <c r="FS46" s="139"/>
      <c r="FT46" s="68"/>
      <c r="FU46" s="68"/>
      <c r="FV46" s="68"/>
      <c r="FW46" s="92"/>
      <c r="FX46" s="150"/>
      <c r="FY46" s="69"/>
      <c r="FZ46" s="69"/>
      <c r="GA46" s="69"/>
      <c r="GB46" s="69"/>
      <c r="GC46" s="69"/>
      <c r="GD46" s="69"/>
      <c r="GE46" s="68"/>
      <c r="GF46" s="146"/>
      <c r="GG46" s="138"/>
      <c r="GH46" s="139"/>
      <c r="GI46" s="139"/>
      <c r="GJ46" s="139"/>
      <c r="GK46" s="68"/>
      <c r="GL46" s="68"/>
      <c r="GM46" s="68"/>
      <c r="GN46" s="92"/>
      <c r="GO46" s="150"/>
      <c r="GP46" s="69"/>
      <c r="GQ46" s="69"/>
      <c r="GR46" s="69"/>
      <c r="GS46" s="69"/>
      <c r="GT46" s="69"/>
      <c r="GU46" s="69"/>
      <c r="GV46" s="68"/>
      <c r="GW46" s="146"/>
      <c r="GX46" s="138"/>
      <c r="GY46" s="139"/>
      <c r="GZ46" s="139"/>
      <c r="HA46" s="139"/>
      <c r="HB46" s="68"/>
      <c r="HC46" s="68"/>
      <c r="HD46" s="68"/>
      <c r="HE46" s="92"/>
      <c r="HF46" s="150"/>
      <c r="HG46" s="69"/>
      <c r="HH46" s="69"/>
      <c r="HI46" s="69"/>
      <c r="HJ46" s="69"/>
      <c r="HK46" s="69"/>
      <c r="HL46" s="69"/>
      <c r="HM46" s="68"/>
      <c r="HN46" s="146"/>
      <c r="HO46" s="138"/>
      <c r="HP46" s="139"/>
      <c r="HQ46" s="139"/>
      <c r="HR46" s="139"/>
      <c r="HS46" s="68"/>
      <c r="HT46" s="68"/>
      <c r="HU46" s="68"/>
      <c r="HV46" s="92"/>
      <c r="HW46" s="150"/>
      <c r="HX46" s="69"/>
      <c r="HY46" s="69"/>
      <c r="HZ46" s="69"/>
      <c r="IA46" s="69"/>
      <c r="IB46" s="69"/>
      <c r="IC46" s="69"/>
      <c r="ID46" s="68"/>
      <c r="IE46" s="216"/>
    </row>
    <row r="47" spans="1:239" s="1" customFormat="1" ht="19.5" customHeight="1" x14ac:dyDescent="0.3">
      <c r="A47" s="233" t="s">
        <v>226</v>
      </c>
      <c r="B47" s="131"/>
      <c r="C47" s="578" t="s">
        <v>285</v>
      </c>
      <c r="D47" s="216" t="s">
        <v>277</v>
      </c>
      <c r="E47" s="579"/>
      <c r="F47" s="579"/>
      <c r="G47" s="579"/>
      <c r="H47" s="580">
        <v>7</v>
      </c>
      <c r="I47" s="579"/>
      <c r="J47" s="579"/>
      <c r="K47" s="579"/>
      <c r="L47" s="579"/>
      <c r="M47" s="579"/>
      <c r="N47" s="579"/>
      <c r="O47" s="575"/>
      <c r="P47" s="575"/>
      <c r="Q47" s="579"/>
      <c r="R47" s="579"/>
      <c r="S47" s="579"/>
      <c r="T47" s="580"/>
      <c r="U47" s="14"/>
      <c r="V47" s="14"/>
      <c r="W47" s="14"/>
      <c r="X47" s="14"/>
      <c r="Y47" s="119">
        <v>4</v>
      </c>
      <c r="Z47" s="115"/>
      <c r="AA47" s="59">
        <f t="shared" si="290"/>
        <v>120</v>
      </c>
      <c r="AB47" s="19">
        <f t="shared" si="424"/>
        <v>48</v>
      </c>
      <c r="AC47" s="78">
        <f t="shared" si="425"/>
        <v>16</v>
      </c>
      <c r="AD47" s="78">
        <f t="shared" si="426"/>
        <v>16</v>
      </c>
      <c r="AE47" s="78">
        <f t="shared" si="427"/>
        <v>16</v>
      </c>
      <c r="AF47" s="79">
        <f t="shared" si="428"/>
        <v>72</v>
      </c>
      <c r="AG47" s="443">
        <f t="shared" si="296"/>
        <v>0.6</v>
      </c>
      <c r="AH47" s="77"/>
      <c r="AI47" s="146" t="str">
        <f t="shared" si="298"/>
        <v/>
      </c>
      <c r="AJ47" s="138"/>
      <c r="AK47" s="139"/>
      <c r="AL47" s="139"/>
      <c r="AM47" s="139"/>
      <c r="AN47" s="68"/>
      <c r="AO47" s="68"/>
      <c r="AP47" s="68"/>
      <c r="AQ47" s="92"/>
      <c r="AR47" s="150"/>
      <c r="AS47" s="69"/>
      <c r="AT47" s="69"/>
      <c r="AU47" s="69"/>
      <c r="AV47" s="69"/>
      <c r="AW47" s="69"/>
      <c r="AX47" s="69"/>
      <c r="AY47" s="68"/>
      <c r="AZ47" s="148" t="str">
        <f t="shared" si="63"/>
        <v/>
      </c>
      <c r="BA47" s="138"/>
      <c r="BB47" s="139"/>
      <c r="BC47" s="139"/>
      <c r="BD47" s="139"/>
      <c r="BE47" s="68" t="str">
        <f t="shared" si="299"/>
        <v/>
      </c>
      <c r="BF47" s="68" t="str">
        <f t="shared" si="300"/>
        <v/>
      </c>
      <c r="BG47" s="68" t="str">
        <f t="shared" si="301"/>
        <v/>
      </c>
      <c r="BH47" s="92"/>
      <c r="BI47" s="150"/>
      <c r="BJ47" s="69"/>
      <c r="BK47" s="69"/>
      <c r="BL47" s="69"/>
      <c r="BM47" s="69"/>
      <c r="BN47" s="69"/>
      <c r="BO47" s="69"/>
      <c r="BP47" s="68"/>
      <c r="BQ47" s="148" t="str">
        <f t="shared" si="64"/>
        <v/>
      </c>
      <c r="BR47" s="138"/>
      <c r="BS47" s="139"/>
      <c r="BT47" s="139"/>
      <c r="BU47" s="139"/>
      <c r="BV47" s="68" t="str">
        <f t="shared" si="302"/>
        <v/>
      </c>
      <c r="BW47" s="68" t="str">
        <f t="shared" si="303"/>
        <v/>
      </c>
      <c r="BX47" s="68" t="str">
        <f t="shared" si="304"/>
        <v/>
      </c>
      <c r="BY47" s="92"/>
      <c r="BZ47" s="150"/>
      <c r="CA47" s="69"/>
      <c r="CB47" s="69"/>
      <c r="CC47" s="69"/>
      <c r="CD47" s="69"/>
      <c r="CE47" s="69"/>
      <c r="CF47" s="69"/>
      <c r="CG47" s="68"/>
      <c r="CH47" s="148" t="str">
        <f t="shared" si="65"/>
        <v/>
      </c>
      <c r="CI47" s="138"/>
      <c r="CJ47" s="139"/>
      <c r="CK47" s="139"/>
      <c r="CL47" s="139"/>
      <c r="CM47" s="68" t="str">
        <f t="shared" si="305"/>
        <v/>
      </c>
      <c r="CN47" s="68" t="str">
        <f t="shared" si="306"/>
        <v/>
      </c>
      <c r="CO47" s="68" t="str">
        <f t="shared" si="307"/>
        <v/>
      </c>
      <c r="CP47" s="92"/>
      <c r="CQ47" s="150"/>
      <c r="CR47" s="69"/>
      <c r="CS47" s="69"/>
      <c r="CT47" s="69"/>
      <c r="CU47" s="69"/>
      <c r="CV47" s="69"/>
      <c r="CW47" s="69"/>
      <c r="CX47" s="68"/>
      <c r="CY47" s="148" t="str">
        <f t="shared" si="66"/>
        <v/>
      </c>
      <c r="CZ47" s="138"/>
      <c r="DA47" s="139"/>
      <c r="DB47" s="139"/>
      <c r="DC47" s="139"/>
      <c r="DD47" s="68" t="str">
        <f t="shared" si="308"/>
        <v/>
      </c>
      <c r="DE47" s="68" t="str">
        <f t="shared" si="309"/>
        <v/>
      </c>
      <c r="DF47" s="68" t="str">
        <f t="shared" si="310"/>
        <v/>
      </c>
      <c r="DG47" s="92"/>
      <c r="DH47" s="150"/>
      <c r="DI47" s="69"/>
      <c r="DJ47" s="69"/>
      <c r="DK47" s="69"/>
      <c r="DL47" s="69"/>
      <c r="DM47" s="69"/>
      <c r="DN47" s="69"/>
      <c r="DO47" s="68"/>
      <c r="DP47" s="148" t="str">
        <f t="shared" si="67"/>
        <v/>
      </c>
      <c r="DQ47" s="138"/>
      <c r="DR47" s="139"/>
      <c r="DS47" s="139"/>
      <c r="DT47" s="139"/>
      <c r="DU47" s="68" t="str">
        <f t="shared" si="311"/>
        <v/>
      </c>
      <c r="DV47" s="68" t="str">
        <f t="shared" si="312"/>
        <v/>
      </c>
      <c r="DW47" s="68" t="str">
        <f t="shared" si="313"/>
        <v/>
      </c>
      <c r="DX47" s="92"/>
      <c r="DY47" s="150"/>
      <c r="DZ47" s="69"/>
      <c r="EA47" s="69"/>
      <c r="EB47" s="69"/>
      <c r="EC47" s="69"/>
      <c r="ED47" s="69"/>
      <c r="EE47" s="69"/>
      <c r="EF47" s="68"/>
      <c r="EG47" s="148">
        <f>IF(SUM(EH47:EK47)&lt;&gt;0,SUM(EH47:EK47),"")</f>
        <v>3</v>
      </c>
      <c r="EH47" s="600">
        <v>1</v>
      </c>
      <c r="EI47" s="589">
        <v>1</v>
      </c>
      <c r="EJ47" s="589">
        <v>1</v>
      </c>
      <c r="EK47" s="139"/>
      <c r="EL47" s="68">
        <f t="shared" si="429"/>
        <v>16</v>
      </c>
      <c r="EM47" s="68">
        <f t="shared" si="430"/>
        <v>16</v>
      </c>
      <c r="EN47" s="68">
        <f t="shared" si="431"/>
        <v>16</v>
      </c>
      <c r="EO47" s="92"/>
      <c r="EP47" s="150"/>
      <c r="EQ47" s="69"/>
      <c r="ER47" s="69"/>
      <c r="ES47" s="69"/>
      <c r="ET47" s="69"/>
      <c r="EU47" s="69"/>
      <c r="EV47" s="69"/>
      <c r="EW47" s="68"/>
      <c r="EX47" s="601" t="str">
        <f t="shared" si="69"/>
        <v/>
      </c>
      <c r="EY47" s="602"/>
      <c r="EZ47" s="602"/>
      <c r="FA47" s="602"/>
      <c r="FB47" s="139"/>
      <c r="FC47" s="68">
        <f t="shared" si="432"/>
        <v>16</v>
      </c>
      <c r="FD47" s="68">
        <f t="shared" si="432"/>
        <v>16</v>
      </c>
      <c r="FE47" s="68">
        <f t="shared" si="432"/>
        <v>16</v>
      </c>
      <c r="FF47" s="92"/>
      <c r="FG47" s="150"/>
      <c r="FH47" s="69"/>
      <c r="FI47" s="69"/>
      <c r="FJ47" s="69"/>
      <c r="FK47" s="69"/>
      <c r="FL47" s="69"/>
      <c r="FM47" s="69"/>
      <c r="FN47" s="68"/>
      <c r="FO47" s="146"/>
      <c r="FP47" s="138"/>
      <c r="FQ47" s="139"/>
      <c r="FR47" s="139"/>
      <c r="FS47" s="139"/>
      <c r="FT47" s="68"/>
      <c r="FU47" s="68"/>
      <c r="FV47" s="68"/>
      <c r="FW47" s="92"/>
      <c r="FX47" s="150"/>
      <c r="FY47" s="69"/>
      <c r="FZ47" s="69"/>
      <c r="GA47" s="69"/>
      <c r="GB47" s="69"/>
      <c r="GC47" s="69"/>
      <c r="GD47" s="69"/>
      <c r="GE47" s="68"/>
      <c r="GF47" s="146"/>
      <c r="GG47" s="138"/>
      <c r="GH47" s="139"/>
      <c r="GI47" s="139"/>
      <c r="GJ47" s="139"/>
      <c r="GK47" s="68"/>
      <c r="GL47" s="68"/>
      <c r="GM47" s="68"/>
      <c r="GN47" s="92"/>
      <c r="GO47" s="150"/>
      <c r="GP47" s="69"/>
      <c r="GQ47" s="69"/>
      <c r="GR47" s="69"/>
      <c r="GS47" s="69"/>
      <c r="GT47" s="69"/>
      <c r="GU47" s="69"/>
      <c r="GV47" s="68"/>
      <c r="GW47" s="146"/>
      <c r="GX47" s="138"/>
      <c r="GY47" s="139"/>
      <c r="GZ47" s="139"/>
      <c r="HA47" s="139"/>
      <c r="HB47" s="68"/>
      <c r="HC47" s="68"/>
      <c r="HD47" s="68"/>
      <c r="HE47" s="92"/>
      <c r="HF47" s="150"/>
      <c r="HG47" s="69"/>
      <c r="HH47" s="69"/>
      <c r="HI47" s="69"/>
      <c r="HJ47" s="69"/>
      <c r="HK47" s="69"/>
      <c r="HL47" s="69"/>
      <c r="HM47" s="68"/>
      <c r="HN47" s="146"/>
      <c r="HO47" s="138"/>
      <c r="HP47" s="139"/>
      <c r="HQ47" s="139"/>
      <c r="HR47" s="139"/>
      <c r="HS47" s="68"/>
      <c r="HT47" s="68"/>
      <c r="HU47" s="68"/>
      <c r="HV47" s="92"/>
      <c r="HW47" s="150"/>
      <c r="HX47" s="69"/>
      <c r="HY47" s="69"/>
      <c r="HZ47" s="69"/>
      <c r="IA47" s="69"/>
      <c r="IB47" s="69"/>
      <c r="IC47" s="69"/>
      <c r="ID47" s="68"/>
      <c r="IE47" s="216"/>
    </row>
    <row r="48" spans="1:239" s="1" customFormat="1" ht="19.5" hidden="1" customHeight="1" x14ac:dyDescent="0.25">
      <c r="A48" s="233" t="s">
        <v>227</v>
      </c>
      <c r="B48" s="131"/>
      <c r="Z48" s="115"/>
      <c r="AA48" s="59">
        <f t="shared" si="290"/>
        <v>0</v>
      </c>
      <c r="AB48" s="19">
        <f t="shared" ref="AB48" si="433">SUM(AC48:AE48)</f>
        <v>0</v>
      </c>
      <c r="AC48" s="78">
        <f t="shared" ref="AC48" si="434">$AI$17*AJ48+BA48*$AZ$17+BR48*$BQ$17+CI48*$CH$17+CZ48*$CY$17+DQ48*$DP$17+EH48*$EG$17+EY48*$EX$17+FP48*$FO$17+GX48*$GW$17+GG48*$GF$17+HO48*$HN$17</f>
        <v>0</v>
      </c>
      <c r="AD48" s="78">
        <f t="shared" ref="AD48" si="435">$AI$17*AK48+BB48*$AZ$17+BS48*$BQ$17+CJ48*$CH$17+DA48*$CY$17+DR48*$DP$17+EI48*$EG$17+EZ48*$EX$17+FQ48*$FO$17+GY48*$GW$17+GH48*$GF$17+HP48*$HN$17</f>
        <v>0</v>
      </c>
      <c r="AE48" s="78">
        <f t="shared" ref="AE48" si="436">$AI$17*AL48+BC48*$AZ$17+BT48*$BQ$17+CK48*$CH$17+DB48*$CY$17+DS48*$DP$17+EJ48*$EG$17+FA48*$EX$17+FR48*$FO$17+GZ48*$GW$17+GI48*$GF$17+HQ48*$HN$17</f>
        <v>0</v>
      </c>
      <c r="AF48" s="79">
        <f>AA48-AB48</f>
        <v>0</v>
      </c>
      <c r="AG48" s="443" t="e">
        <f t="shared" si="296"/>
        <v>#DIV/0!</v>
      </c>
      <c r="AH48" s="77">
        <f t="shared" ref="AH48" si="437">AF48-SUM(AQ48,BH48,BY48,CP48,DG48,DX48,EO48,FF48,FW48,GN48,HE48,HV48)</f>
        <v>0</v>
      </c>
      <c r="AI48" s="146" t="str">
        <f t="shared" ref="AI48" si="438">IF(SUM(AJ48:AL48)&lt;&gt;0,SUM(AJ48:AL48),"")</f>
        <v/>
      </c>
      <c r="AJ48" s="138"/>
      <c r="AK48" s="139"/>
      <c r="AL48" s="139"/>
      <c r="AM48" s="139"/>
      <c r="AN48" s="68"/>
      <c r="AO48" s="68"/>
      <c r="AP48" s="68"/>
      <c r="AQ48" s="92"/>
      <c r="AR48" s="150"/>
      <c r="AS48" s="69"/>
      <c r="AT48" s="69"/>
      <c r="AU48" s="69"/>
      <c r="AV48" s="69"/>
      <c r="AW48" s="69"/>
      <c r="AX48" s="69"/>
      <c r="AY48" s="68"/>
      <c r="AZ48" s="148" t="str">
        <f t="shared" ref="AZ48" si="439">IF(SUM(BA48:BD48)&lt;&gt;0,SUM(BA48:BD48),"")</f>
        <v/>
      </c>
      <c r="BA48" s="138"/>
      <c r="BB48" s="139"/>
      <c r="BC48" s="139"/>
      <c r="BD48" s="139"/>
      <c r="BE48" s="68" t="str">
        <f t="shared" ref="BE48" si="440">IF(BA48&lt;&gt;0,$AZ$17*BA48,"")</f>
        <v/>
      </c>
      <c r="BF48" s="68" t="str">
        <f t="shared" ref="BF48" si="441">IF(BB48&lt;&gt;0,$AZ$17*BB48,"")</f>
        <v/>
      </c>
      <c r="BG48" s="68" t="str">
        <f t="shared" ref="BG48" si="442">IF(BC48&lt;&gt;0,$AZ$17*BC48,"")</f>
        <v/>
      </c>
      <c r="BH48" s="92"/>
      <c r="BI48" s="150"/>
      <c r="BJ48" s="69"/>
      <c r="BK48" s="69"/>
      <c r="BL48" s="69"/>
      <c r="BM48" s="69"/>
      <c r="BN48" s="69"/>
      <c r="BO48" s="69"/>
      <c r="BP48" s="68"/>
      <c r="BQ48" s="148" t="str">
        <f t="shared" ref="BQ48" si="443">IF(SUM(BR48:BU48)&lt;&gt;0,SUM(BR48:BU48),"")</f>
        <v/>
      </c>
      <c r="BR48" s="138"/>
      <c r="BS48" s="139"/>
      <c r="BT48" s="139"/>
      <c r="BU48" s="139"/>
      <c r="BV48" s="68" t="str">
        <f t="shared" ref="BV48" si="444">IF(BR48&lt;&gt;0,$BQ$17*BR48,"")</f>
        <v/>
      </c>
      <c r="BW48" s="68" t="str">
        <f t="shared" ref="BW48" si="445">IF(BS48&lt;&gt;0,$BQ$17*BS48,"")</f>
        <v/>
      </c>
      <c r="BX48" s="68" t="str">
        <f t="shared" ref="BX48" si="446">IF(BT48&lt;&gt;0,$BQ$17*BT48,"")</f>
        <v/>
      </c>
      <c r="BY48" s="92"/>
      <c r="BZ48" s="150"/>
      <c r="CA48" s="69"/>
      <c r="CB48" s="69"/>
      <c r="CC48" s="69"/>
      <c r="CD48" s="69"/>
      <c r="CE48" s="69"/>
      <c r="CF48" s="69"/>
      <c r="CG48" s="68"/>
      <c r="CH48" s="148" t="str">
        <f t="shared" ref="CH48" si="447">IF(SUM(CI48:CL48)&lt;&gt;0,SUM(CI48:CL48),"")</f>
        <v/>
      </c>
      <c r="CI48" s="138"/>
      <c r="CJ48" s="139"/>
      <c r="CK48" s="139"/>
      <c r="CL48" s="139"/>
      <c r="CM48" s="68" t="str">
        <f t="shared" ref="CM48" si="448">IF(CI48&lt;&gt;0,$CH$17*CI48,"")</f>
        <v/>
      </c>
      <c r="CN48" s="68" t="str">
        <f t="shared" ref="CN48" si="449">IF(CJ48&lt;&gt;0,$CH$17*CJ48,"")</f>
        <v/>
      </c>
      <c r="CO48" s="68" t="str">
        <f t="shared" ref="CO48" si="450">IF(CK48&lt;&gt;0,$CH$17*CK48,"")</f>
        <v/>
      </c>
      <c r="CP48" s="92"/>
      <c r="CQ48" s="150"/>
      <c r="CR48" s="69"/>
      <c r="CS48" s="69"/>
      <c r="CT48" s="69"/>
      <c r="CU48" s="69"/>
      <c r="CV48" s="69"/>
      <c r="CW48" s="69"/>
      <c r="CX48" s="68"/>
      <c r="CY48" s="148" t="str">
        <f t="shared" ref="CY48" si="451">IF(SUM(CZ48:DC48)&lt;&gt;0,SUM(CZ48:DC48),"")</f>
        <v/>
      </c>
      <c r="CZ48" s="138"/>
      <c r="DA48" s="139"/>
      <c r="DB48" s="139"/>
      <c r="DC48" s="139"/>
      <c r="DD48" s="68" t="str">
        <f t="shared" ref="DD48" si="452">IF(CZ48&lt;&gt;0,$AI$17*CZ48,"")</f>
        <v/>
      </c>
      <c r="DE48" s="68" t="str">
        <f t="shared" ref="DE48" si="453">IF(DA48&lt;&gt;0,$AI$17*DA48,"")</f>
        <v/>
      </c>
      <c r="DF48" s="68" t="str">
        <f t="shared" ref="DF48" si="454">IF(DB48&lt;&gt;0,$AI$17*DB48,"")</f>
        <v/>
      </c>
      <c r="DG48" s="92"/>
      <c r="DH48" s="150"/>
      <c r="DI48" s="69"/>
      <c r="DJ48" s="69"/>
      <c r="DK48" s="69"/>
      <c r="DL48" s="69"/>
      <c r="DM48" s="69"/>
      <c r="DN48" s="69"/>
      <c r="DO48" s="68"/>
      <c r="DP48" s="148" t="str">
        <f t="shared" ref="DP48" si="455">IF(SUM(DQ48:DT48)&lt;&gt;0,SUM(DQ48:DT48),"")</f>
        <v/>
      </c>
      <c r="DQ48" s="138"/>
      <c r="DR48" s="139"/>
      <c r="DS48" s="139"/>
      <c r="DT48" s="139"/>
      <c r="DU48" s="68" t="str">
        <f t="shared" ref="DU48" si="456">IF(DQ48&lt;&gt;0,$AZ$17*DQ48,"")</f>
        <v/>
      </c>
      <c r="DV48" s="68" t="str">
        <f t="shared" ref="DV48" si="457">IF(DR48&lt;&gt;0,$AZ$17*DR48,"")</f>
        <v/>
      </c>
      <c r="DW48" s="68" t="str">
        <f t="shared" ref="DW48" si="458">IF(DS48&lt;&gt;0,$AZ$17*DS48,"")</f>
        <v/>
      </c>
      <c r="DX48" s="92"/>
      <c r="DY48" s="150"/>
      <c r="DZ48" s="69"/>
      <c r="EA48" s="69"/>
      <c r="EB48" s="69"/>
      <c r="EC48" s="69"/>
      <c r="ED48" s="69"/>
      <c r="EE48" s="69"/>
      <c r="EF48" s="68"/>
      <c r="EG48" s="148" t="str">
        <f t="shared" ref="EG48" si="459">IF(SUM(EH48:EK48)&lt;&gt;0,SUM(EH48:EK48),"")</f>
        <v/>
      </c>
      <c r="EH48" s="138"/>
      <c r="EI48" s="139"/>
      <c r="EJ48" s="139"/>
      <c r="EK48" s="139"/>
      <c r="EL48" s="68" t="str">
        <f t="shared" ref="EL48" si="460">IF(EH48&lt;&gt;0,$AI$17*EH48,"")</f>
        <v/>
      </c>
      <c r="EM48" s="68" t="str">
        <f t="shared" ref="EM48" si="461">IF(EI48&lt;&gt;0,$AI$17*EI48,"")</f>
        <v/>
      </c>
      <c r="EN48" s="68" t="str">
        <f t="shared" ref="EN48" si="462">IF(EJ48&lt;&gt;0,$AI$17*EJ48,"")</f>
        <v/>
      </c>
      <c r="EO48" s="92"/>
      <c r="EP48" s="150"/>
      <c r="EQ48" s="69"/>
      <c r="ER48" s="69"/>
      <c r="ES48" s="69"/>
      <c r="ET48" s="69"/>
      <c r="EU48" s="69"/>
      <c r="EV48" s="69"/>
      <c r="EW48" s="68"/>
      <c r="EX48" s="148" t="str">
        <f t="shared" ref="EX48" si="463">IF(SUM(EY48:FB48)&lt;&gt;0,SUM(EY48:FB48),"")</f>
        <v/>
      </c>
      <c r="EY48" s="138"/>
      <c r="EZ48" s="139"/>
      <c r="FA48" s="139"/>
      <c r="FB48" s="139"/>
      <c r="FC48" s="68" t="str">
        <f t="shared" ref="FC48" si="464">IF(EY48&lt;&gt;0,$EX$17*EY48,"")</f>
        <v/>
      </c>
      <c r="FD48" s="68" t="str">
        <f t="shared" ref="FD48" si="465">IF(EZ48&lt;&gt;0,$EX$17*EZ48,"")</f>
        <v/>
      </c>
      <c r="FE48" s="68" t="str">
        <f t="shared" ref="FE48" si="466">IF(FA48&lt;&gt;0,$EX$17*FA48,"")</f>
        <v/>
      </c>
      <c r="FF48" s="92"/>
      <c r="FG48" s="150" t="str">
        <f t="shared" ref="FG48" si="467">IF(FB48&lt;&gt;0,$EX$17*FB48,"")</f>
        <v/>
      </c>
      <c r="FH48" s="69" t="str">
        <f>IF(($O46=$EX$15),"КП","")</f>
        <v/>
      </c>
      <c r="FI48" s="69" t="str">
        <f>IF(($P46=$EX$15),"КР","")</f>
        <v/>
      </c>
      <c r="FJ48" s="69" t="str">
        <f>IF(($Q46=$EX$15),"РГР",IF(($R46=$EX$15),"РГР",IF(($S46=$EX$15),"РГР",IF(($T46=$EX$15),"РГР",""))))</f>
        <v/>
      </c>
      <c r="FK48" s="69" t="str">
        <f>IF(($U46=$EX$15),"контр",IF(($V46=$EX$15),"контр",IF(($W46=$EX$15),"контр",IF(($X46=$EX$15),"контр",""))))</f>
        <v/>
      </c>
      <c r="FL48" s="69" t="str">
        <f>IF(($E46=$EX$15),"іспит",IF(($F46=$EX$15),"іспит",IF(($G46=$EX$15),"іспит",IF(($H46=$EX$15),"іспит",""))))</f>
        <v>іспит</v>
      </c>
      <c r="FM48" s="69" t="str">
        <f>IF(($I46=$EX$15),"залік",IF(($K46=$EX$15),"залік",IF(($L46=$EX$15),"залік",IF(($M46=$EX$15),"залік",IF(($N46=$EX$15),"залік","")))))</f>
        <v/>
      </c>
      <c r="FN48" s="68" t="str">
        <f t="shared" ref="FN48" si="468">IF(SUM(EY48:FA48)&lt;&gt;0,SUM(FC48:FF48),"")</f>
        <v/>
      </c>
      <c r="FO48" s="146" t="str">
        <f t="shared" ref="FO48" si="469">IF(SUM(FP48:FR48)&lt;&gt;0,SUM(FP48:FR48),"")</f>
        <v/>
      </c>
      <c r="FP48" s="138"/>
      <c r="FQ48" s="139"/>
      <c r="FR48" s="139"/>
      <c r="FS48" s="139"/>
      <c r="FT48" s="68" t="str">
        <f t="shared" ref="FT48" si="470">IF(FP48&lt;&gt;0,$FO$17*FP48,"")</f>
        <v/>
      </c>
      <c r="FU48" s="68" t="str">
        <f t="shared" ref="FU48" si="471">IF(FQ48&lt;&gt;0,$FO$17*FQ48,"")</f>
        <v/>
      </c>
      <c r="FV48" s="68" t="str">
        <f t="shared" ref="FV48" si="472">IF(FR48&lt;&gt;0,$FO$17*FR48,"")</f>
        <v/>
      </c>
      <c r="FW48" s="92"/>
      <c r="FX48" s="150" t="str">
        <f t="shared" ref="FX48" si="473">IF(FS48&lt;&gt;0,$FO$17*FS48,"")</f>
        <v/>
      </c>
      <c r="FY48" s="69" t="str">
        <f>IF(($O46=$FO$15),"КП","")</f>
        <v/>
      </c>
      <c r="FZ48" s="69" t="str">
        <f>IF(($P46=$FO$15),"КР","")</f>
        <v/>
      </c>
      <c r="GA48" s="69" t="str">
        <f>IF(($Q46=$FO$15),"РГР",IF(($R46=$FO$15),"РГР",IF(($S46=$FO$15),"РГР",IF(($T46=$FO$15),"РГР",""))))</f>
        <v/>
      </c>
      <c r="GB48" s="69" t="str">
        <f>IF(($U46=$FO$15),"контр",IF(($V46=$FO$15),"контр",IF(($W46=$FO$15),"контр",IF(($X46=$FO$15),"контр",""))))</f>
        <v/>
      </c>
      <c r="GC48" s="69" t="str">
        <f>IF(($E46=$FO$15),"іспит",IF(($F46=$FO$15),"іспит",IF(($G46=$FO$15),"іспит",IF(($H46=$FO$15),"іспит",""))))</f>
        <v/>
      </c>
      <c r="GD48" s="69" t="str">
        <f>IF(($I46=$FO$15),"залік",IF(($K46=$FO$15),"залік",IF(($L46=$FO$15),"залік",IF(($M46=$FO$15),"залік",IF(($N46=$FO$15),"залік","")))))</f>
        <v/>
      </c>
      <c r="GE48" s="68" t="str">
        <f t="shared" ref="GE48" si="474">IF(SUM(FP48:FR48)&lt;&gt;0,SUM(FT48:FW48),"")</f>
        <v/>
      </c>
      <c r="GF48" s="146" t="str">
        <f t="shared" ref="GF48" si="475">IF(SUM(GG48:GI48)&lt;&gt;0,SUM(GG48:GI48),"")</f>
        <v/>
      </c>
      <c r="GG48" s="138"/>
      <c r="GH48" s="139"/>
      <c r="GI48" s="139"/>
      <c r="GJ48" s="139"/>
      <c r="GK48" s="68" t="str">
        <f t="shared" ref="GK48" si="476">IF(GG48&lt;&gt;0,$GF$17*GG48,"")</f>
        <v/>
      </c>
      <c r="GL48" s="68" t="str">
        <f t="shared" ref="GL48" si="477">IF(GH48&lt;&gt;0,$GF$17*GH48,"")</f>
        <v/>
      </c>
      <c r="GM48" s="68" t="str">
        <f t="shared" ref="GM48" si="478">IF(GI48&lt;&gt;0,$GF$17*GI48,"")</f>
        <v/>
      </c>
      <c r="GN48" s="92"/>
      <c r="GO48" s="150" t="str">
        <f t="shared" ref="GO48" si="479">IF(GJ48&lt;&gt;0,$GF$17*GJ48,"")</f>
        <v/>
      </c>
      <c r="GP48" s="69" t="str">
        <f>IF(($O46=$GF$15),"КП","")</f>
        <v/>
      </c>
      <c r="GQ48" s="69" t="str">
        <f>IF(($P46=$GF$15),"КР","")</f>
        <v/>
      </c>
      <c r="GR48" s="69" t="str">
        <f>IF(($Q46=$GF$15),"РГР",IF(($R46=$GF$15),"РГР",IF(($S46=$GF$15),"РГР",IF(($T46=$GF$15),"РГР",""))))</f>
        <v/>
      </c>
      <c r="GS48" s="69" t="str">
        <f>IF(($U46=$GF$15),"контр",IF(($V46=$GF$15),"контр",IF(($W46=$GF$15),"контр",IF(($X46=$GF$15),"контр",""))))</f>
        <v/>
      </c>
      <c r="GT48" s="69" t="str">
        <f>IF(($E46=$GF$15),"іспит",IF(($F46=$GF$15),"іспит",IF(($G46=$GF$15),"іспит",IF(($H46=$GF$15),"іспит",""))))</f>
        <v/>
      </c>
      <c r="GU48" s="69" t="str">
        <f>IF(($I46=$GF$15),"залік",IF(($K46=$GF$15),"залік",IF(($L46=$GF$15),"залік",IF(($M46=$GF$15),"залік",IF(($N46=$GF$15),"залік","")))))</f>
        <v/>
      </c>
      <c r="GV48" s="68" t="str">
        <f t="shared" ref="GV48" si="480">IF(SUM(GG48:GI48)&lt;&gt;0,SUM(GK48:GN48),"")</f>
        <v/>
      </c>
      <c r="GW48" s="146" t="str">
        <f t="shared" ref="GW48" si="481">IF(SUM(GX48:GZ48)&lt;&gt;0,SUM(GX48:GZ48),"")</f>
        <v/>
      </c>
      <c r="GX48" s="138"/>
      <c r="GY48" s="139"/>
      <c r="GZ48" s="139"/>
      <c r="HA48" s="139"/>
      <c r="HB48" s="68" t="str">
        <f t="shared" ref="HB48" si="482">IF(GX48&lt;&gt;0,$GW$17*GX48,"")</f>
        <v/>
      </c>
      <c r="HC48" s="68" t="str">
        <f t="shared" ref="HC48" si="483">IF(GY48&lt;&gt;0,$GW$17*GY48,"")</f>
        <v/>
      </c>
      <c r="HD48" s="68" t="str">
        <f t="shared" ref="HD48" si="484">IF(GZ48&lt;&gt;0,$GW$17*GZ48,"")</f>
        <v/>
      </c>
      <c r="HE48" s="92"/>
      <c r="HF48" s="150" t="str">
        <f t="shared" ref="HF48" si="485">IF(HA48&lt;&gt;0,$GW$17*HA48,"")</f>
        <v/>
      </c>
      <c r="HG48" s="69" t="str">
        <f>IF(($O46=$GW$15),"КП","")</f>
        <v/>
      </c>
      <c r="HH48" s="69" t="str">
        <f>IF(($P46=$GW$15),"КР","")</f>
        <v/>
      </c>
      <c r="HI48" s="69" t="str">
        <f>IF(($Q46=$GW$15),"РГР",IF(($R46=$GW$15),"РГР",IF(($S46=$GW$15),"РГР",IF(($T46=$GW$15),"РГР",""))))</f>
        <v/>
      </c>
      <c r="HJ48" s="69" t="str">
        <f>IF(($U46=$GW$15),"контр",IF(($V46=$GW$15),"контр",IF(($W46=$GW$15),"контр",IF(($X46=$GW$15),"контр",""))))</f>
        <v/>
      </c>
      <c r="HK48" s="69" t="str">
        <f>IF(($E46=$GW$15),"іспит",IF(($F46=$GW$15),"іспит",IF(($G46=$GW$15),"іспит",IF(($H46=$GW$15),"іспит",""))))</f>
        <v/>
      </c>
      <c r="HL48" s="69" t="str">
        <f>IF(($I46=$GW$15),"залік",IF(($K46=$GW$15),"залік",IF(($L46=$GW$15),"залік",IF(($M46=$GW$15),"залік",IF(($N46=$GW$15),"залік","")))))</f>
        <v/>
      </c>
      <c r="HM48" s="68" t="str">
        <f t="shared" ref="HM48" si="486">IF(SUM(GX48:GZ48)&lt;&gt;0,SUM(HB48:HE48),"")</f>
        <v/>
      </c>
      <c r="HN48" s="146" t="str">
        <f t="shared" ref="HN48" si="487">IF(SUM(HO48:HQ48)&lt;&gt;0,SUM(HO48:HQ48),"")</f>
        <v/>
      </c>
      <c r="HO48" s="138"/>
      <c r="HP48" s="139"/>
      <c r="HQ48" s="139"/>
      <c r="HR48" s="139"/>
      <c r="HS48" s="68" t="str">
        <f t="shared" ref="HS48" si="488">IF(HO48&lt;&gt;0,$HN$17*HO48,"")</f>
        <v/>
      </c>
      <c r="HT48" s="68" t="str">
        <f t="shared" ref="HT48" si="489">IF(HP48&lt;&gt;0,$HN$17*HP48,"")</f>
        <v/>
      </c>
      <c r="HU48" s="68" t="str">
        <f t="shared" ref="HU48" si="490">IF(HQ48&lt;&gt;0,$HN$17*HQ48,"")</f>
        <v/>
      </c>
      <c r="HV48" s="92"/>
      <c r="HW48" s="150" t="str">
        <f t="shared" ref="HW48" si="491">IF(HR48&lt;&gt;0,$GW$17*HR48,"")</f>
        <v/>
      </c>
      <c r="HX48" s="69" t="str">
        <f>IF(($O46=$HN$15),"КП","")</f>
        <v/>
      </c>
      <c r="HY48" s="69" t="str">
        <f>IF(($P46=$HN$15),"КР","")</f>
        <v/>
      </c>
      <c r="HZ48" s="69" t="str">
        <f>IF(($Q46=$HN$15),"РГР",IF(($R46=$HN$15),"РГР",IF(($S46=$HN$15),"РГР",IF(($T46=$HN$15),"РГР",""))))</f>
        <v/>
      </c>
      <c r="IA48" s="69" t="str">
        <f>IF(($U46=$HN$15),"контр",IF(($V46=$HN$15),"контр",IF(($W46=$HN$15),"контр",IF(($X46=$HN$15),"контр",""))))</f>
        <v/>
      </c>
      <c r="IB48" s="69" t="str">
        <f>IF(($E46=$HN$15),"іспит",IF(($F46=$HN$15),"іспит",IF(($G46=$HN$15),"іспит",IF(($H46=$HN$15),"іспит",""))))</f>
        <v/>
      </c>
      <c r="IC48" s="69" t="str">
        <f>IF(($I46=$HN$15),"залік",IF(($K46=$HN$15),"залік",IF(($L46=$HN$15),"залік",IF(($M46=$HN$15),"залік",IF(($N46=$HN$15),"залік","")))))</f>
        <v/>
      </c>
      <c r="ID48" s="68" t="str">
        <f t="shared" ref="ID48" si="492">IF(SUM(HO48:HQ48)&lt;&gt;0,SUM(HS48:HV48),"")</f>
        <v/>
      </c>
      <c r="IE48" s="216"/>
    </row>
    <row r="49" spans="1:239" s="1" customFormat="1" ht="19.5" hidden="1" customHeight="1" x14ac:dyDescent="0.25">
      <c r="A49" s="233" t="s">
        <v>228</v>
      </c>
      <c r="B49" s="131"/>
      <c r="Z49" s="115"/>
      <c r="AA49" s="59">
        <f t="shared" si="290"/>
        <v>0</v>
      </c>
      <c r="AB49" s="19">
        <f t="shared" si="291"/>
        <v>0</v>
      </c>
      <c r="AC49" s="78">
        <f t="shared" si="292"/>
        <v>0</v>
      </c>
      <c r="AD49" s="78">
        <f t="shared" si="293"/>
        <v>0</v>
      </c>
      <c r="AE49" s="78">
        <f t="shared" si="294"/>
        <v>0</v>
      </c>
      <c r="AF49" s="79">
        <f>AA49-AB49</f>
        <v>0</v>
      </c>
      <c r="AG49" s="443" t="e">
        <f t="shared" si="296"/>
        <v>#DIV/0!</v>
      </c>
      <c r="AH49" s="77">
        <f t="shared" si="297"/>
        <v>0</v>
      </c>
      <c r="AI49" s="146" t="str">
        <f t="shared" si="298"/>
        <v/>
      </c>
      <c r="AJ49" s="138"/>
      <c r="AK49" s="139"/>
      <c r="AL49" s="139"/>
      <c r="AM49" s="139"/>
      <c r="AN49" s="68"/>
      <c r="AO49" s="68"/>
      <c r="AP49" s="68"/>
      <c r="AQ49" s="92"/>
      <c r="AR49" s="150"/>
      <c r="AS49" s="69"/>
      <c r="AT49" s="69"/>
      <c r="AU49" s="69"/>
      <c r="AV49" s="69"/>
      <c r="AW49" s="69"/>
      <c r="AX49" s="69"/>
      <c r="AY49" s="68"/>
      <c r="AZ49" s="148" t="str">
        <f t="shared" si="63"/>
        <v/>
      </c>
      <c r="BA49" s="138"/>
      <c r="BB49" s="139"/>
      <c r="BC49" s="139"/>
      <c r="BD49" s="139"/>
      <c r="BE49" s="68" t="str">
        <f t="shared" si="299"/>
        <v/>
      </c>
      <c r="BF49" s="68" t="str">
        <f t="shared" si="300"/>
        <v/>
      </c>
      <c r="BG49" s="68" t="str">
        <f t="shared" si="301"/>
        <v/>
      </c>
      <c r="BH49" s="92"/>
      <c r="BI49" s="150"/>
      <c r="BJ49" s="69"/>
      <c r="BK49" s="69"/>
      <c r="BL49" s="69"/>
      <c r="BM49" s="69"/>
      <c r="BN49" s="69"/>
      <c r="BO49" s="69"/>
      <c r="BP49" s="68"/>
      <c r="BQ49" s="148" t="str">
        <f t="shared" si="64"/>
        <v/>
      </c>
      <c r="BR49" s="138"/>
      <c r="BS49" s="139"/>
      <c r="BT49" s="139"/>
      <c r="BU49" s="139"/>
      <c r="BV49" s="68" t="str">
        <f t="shared" si="302"/>
        <v/>
      </c>
      <c r="BW49" s="68" t="str">
        <f t="shared" si="303"/>
        <v/>
      </c>
      <c r="BX49" s="68" t="str">
        <f t="shared" si="304"/>
        <v/>
      </c>
      <c r="BY49" s="92"/>
      <c r="BZ49" s="150"/>
      <c r="CA49" s="69"/>
      <c r="CB49" s="69"/>
      <c r="CC49" s="69"/>
      <c r="CD49" s="69"/>
      <c r="CE49" s="69"/>
      <c r="CF49" s="69"/>
      <c r="CG49" s="68"/>
      <c r="CH49" s="148" t="str">
        <f t="shared" si="65"/>
        <v/>
      </c>
      <c r="CI49" s="138"/>
      <c r="CJ49" s="139"/>
      <c r="CK49" s="139"/>
      <c r="CL49" s="139"/>
      <c r="CM49" s="68" t="str">
        <f t="shared" si="305"/>
        <v/>
      </c>
      <c r="CN49" s="68" t="str">
        <f t="shared" si="306"/>
        <v/>
      </c>
      <c r="CO49" s="68" t="str">
        <f t="shared" si="307"/>
        <v/>
      </c>
      <c r="CP49" s="92"/>
      <c r="CQ49" s="150"/>
      <c r="CR49" s="69"/>
      <c r="CS49" s="69"/>
      <c r="CT49" s="69"/>
      <c r="CU49" s="69"/>
      <c r="CV49" s="69"/>
      <c r="CW49" s="69"/>
      <c r="CX49" s="68"/>
      <c r="CY49" s="148" t="str">
        <f t="shared" si="66"/>
        <v/>
      </c>
      <c r="CZ49" s="138"/>
      <c r="DA49" s="139"/>
      <c r="DB49" s="139"/>
      <c r="DC49" s="139"/>
      <c r="DD49" s="68" t="str">
        <f t="shared" si="308"/>
        <v/>
      </c>
      <c r="DE49" s="68" t="str">
        <f t="shared" si="309"/>
        <v/>
      </c>
      <c r="DF49" s="68" t="str">
        <f t="shared" si="310"/>
        <v/>
      </c>
      <c r="DG49" s="92"/>
      <c r="DH49" s="150"/>
      <c r="DI49" s="69"/>
      <c r="DJ49" s="69"/>
      <c r="DK49" s="69"/>
      <c r="DL49" s="69"/>
      <c r="DM49" s="69"/>
      <c r="DN49" s="69"/>
      <c r="DO49" s="68"/>
      <c r="DP49" s="148" t="str">
        <f t="shared" si="67"/>
        <v/>
      </c>
      <c r="DQ49" s="138"/>
      <c r="DR49" s="139"/>
      <c r="DS49" s="139"/>
      <c r="DT49" s="139"/>
      <c r="DU49" s="68" t="str">
        <f t="shared" si="311"/>
        <v/>
      </c>
      <c r="DV49" s="68" t="str">
        <f t="shared" si="312"/>
        <v/>
      </c>
      <c r="DW49" s="68" t="str">
        <f t="shared" si="313"/>
        <v/>
      </c>
      <c r="DX49" s="92"/>
      <c r="DY49" s="150"/>
      <c r="DZ49" s="69"/>
      <c r="EA49" s="69"/>
      <c r="EB49" s="69"/>
      <c r="EC49" s="69"/>
      <c r="ED49" s="69"/>
      <c r="EE49" s="69"/>
      <c r="EF49" s="68"/>
      <c r="EG49" s="148" t="str">
        <f t="shared" si="68"/>
        <v/>
      </c>
      <c r="EH49" s="138"/>
      <c r="EI49" s="139"/>
      <c r="EJ49" s="139"/>
      <c r="EK49" s="139"/>
      <c r="EL49" s="68" t="str">
        <f t="shared" si="314"/>
        <v/>
      </c>
      <c r="EM49" s="68" t="str">
        <f t="shared" si="315"/>
        <v/>
      </c>
      <c r="EN49" s="68" t="str">
        <f t="shared" si="316"/>
        <v/>
      </c>
      <c r="EO49" s="92"/>
      <c r="EP49" s="150"/>
      <c r="EQ49" s="69"/>
      <c r="ER49" s="69"/>
      <c r="ES49" s="69"/>
      <c r="ET49" s="69"/>
      <c r="EU49" s="69"/>
      <c r="EV49" s="69"/>
      <c r="EW49" s="68"/>
      <c r="EX49" s="148" t="str">
        <f t="shared" si="69"/>
        <v/>
      </c>
      <c r="EY49" s="138"/>
      <c r="EZ49" s="139"/>
      <c r="FA49" s="139"/>
      <c r="FB49" s="139"/>
      <c r="FC49" s="68" t="str">
        <f t="shared" si="317"/>
        <v/>
      </c>
      <c r="FD49" s="68" t="str">
        <f t="shared" si="318"/>
        <v/>
      </c>
      <c r="FE49" s="68" t="str">
        <f t="shared" si="319"/>
        <v/>
      </c>
      <c r="FF49" s="92"/>
      <c r="FG49" s="150" t="str">
        <f t="shared" si="320"/>
        <v/>
      </c>
      <c r="FH49" s="69" t="str">
        <f>IF(($O47=$EX$15),"КП","")</f>
        <v/>
      </c>
      <c r="FI49" s="69" t="str">
        <f>IF(($P47=$EX$15),"КР","")</f>
        <v/>
      </c>
      <c r="FJ49" s="69" t="str">
        <f>IF(($Q47=$EX$15),"РГР",IF(($R47=$EX$15),"РГР",IF(($S47=$EX$15),"РГР",IF(($T47=$EX$15),"РГР",""))))</f>
        <v/>
      </c>
      <c r="FK49" s="69" t="str">
        <f>IF(($U47=$EX$15),"контр",IF(($V47=$EX$15),"контр",IF(($W47=$EX$15),"контр",IF(($X47=$EX$15),"контр",""))))</f>
        <v/>
      </c>
      <c r="FL49" s="69" t="str">
        <f>IF(($E47=$EX$15),"іспит",IF(($F47=$EX$15),"іспит",IF(($G47=$EX$15),"іспит",IF(($H47=$EX$15),"іспит",""))))</f>
        <v/>
      </c>
      <c r="FM49" s="69" t="str">
        <f>IF(($I47=$EX$15),"залік",IF(($K47=$EX$15),"залік",IF(($L47=$EX$15),"залік",IF(($M47=$EX$15),"залік",IF(($N47=$EX$15),"залік","")))))</f>
        <v/>
      </c>
      <c r="FN49" s="68" t="str">
        <f t="shared" si="327"/>
        <v/>
      </c>
      <c r="FO49" s="146" t="str">
        <f t="shared" si="328"/>
        <v/>
      </c>
      <c r="FP49" s="138"/>
      <c r="FQ49" s="139"/>
      <c r="FR49" s="139"/>
      <c r="FS49" s="139"/>
      <c r="FT49" s="68" t="str">
        <f t="shared" si="329"/>
        <v/>
      </c>
      <c r="FU49" s="68" t="str">
        <f t="shared" si="330"/>
        <v/>
      </c>
      <c r="FV49" s="68" t="str">
        <f t="shared" si="331"/>
        <v/>
      </c>
      <c r="FW49" s="92"/>
      <c r="FX49" s="150" t="str">
        <f t="shared" si="332"/>
        <v/>
      </c>
      <c r="FY49" s="69" t="str">
        <f>IF(($O47=$FO$15),"КП","")</f>
        <v/>
      </c>
      <c r="FZ49" s="69" t="str">
        <f>IF(($P47=$FO$15),"КР","")</f>
        <v/>
      </c>
      <c r="GA49" s="69" t="str">
        <f>IF(($Q47=$FO$15),"РГР",IF(($R47=$FO$15),"РГР",IF(($S47=$FO$15),"РГР",IF(($T47=$FO$15),"РГР",""))))</f>
        <v/>
      </c>
      <c r="GB49" s="69" t="str">
        <f>IF(($U47=$FO$15),"контр",IF(($V47=$FO$15),"контр",IF(($W47=$FO$15),"контр",IF(($X47=$FO$15),"контр",""))))</f>
        <v/>
      </c>
      <c r="GC49" s="69" t="str">
        <f>IF(($E47=$FO$15),"іспит",IF(($F47=$FO$15),"іспит",IF(($G47=$FO$15),"іспит",IF(($H47=$FO$15),"іспит",""))))</f>
        <v/>
      </c>
      <c r="GD49" s="69" t="str">
        <f>IF(($I47=$FO$15),"залік",IF(($K47=$FO$15),"залік",IF(($L47=$FO$15),"залік",IF(($M47=$FO$15),"залік",IF(($N47=$FO$15),"залік","")))))</f>
        <v/>
      </c>
      <c r="GE49" s="68" t="str">
        <f t="shared" si="339"/>
        <v/>
      </c>
      <c r="GF49" s="146" t="str">
        <f t="shared" si="340"/>
        <v/>
      </c>
      <c r="GG49" s="138"/>
      <c r="GH49" s="139"/>
      <c r="GI49" s="139"/>
      <c r="GJ49" s="139"/>
      <c r="GK49" s="68" t="str">
        <f t="shared" si="341"/>
        <v/>
      </c>
      <c r="GL49" s="68" t="str">
        <f t="shared" si="342"/>
        <v/>
      </c>
      <c r="GM49" s="68" t="str">
        <f t="shared" si="343"/>
        <v/>
      </c>
      <c r="GN49" s="92"/>
      <c r="GO49" s="150" t="str">
        <f t="shared" si="344"/>
        <v/>
      </c>
      <c r="GP49" s="69" t="str">
        <f>IF(($O47=$GF$15),"КП","")</f>
        <v/>
      </c>
      <c r="GQ49" s="69" t="str">
        <f>IF(($P47=$GF$15),"КР","")</f>
        <v/>
      </c>
      <c r="GR49" s="69" t="str">
        <f>IF(($Q47=$GF$15),"РГР",IF(($R47=$GF$15),"РГР",IF(($S47=$GF$15),"РГР",IF(($T47=$GF$15),"РГР",""))))</f>
        <v/>
      </c>
      <c r="GS49" s="69" t="str">
        <f>IF(($U47=$GF$15),"контр",IF(($V47=$GF$15),"контр",IF(($W47=$GF$15),"контр",IF(($X47=$GF$15),"контр",""))))</f>
        <v/>
      </c>
      <c r="GT49" s="69" t="str">
        <f>IF(($E47=$GF$15),"іспит",IF(($F47=$GF$15),"іспит",IF(($G47=$GF$15),"іспит",IF(($H47=$GF$15),"іспит",""))))</f>
        <v/>
      </c>
      <c r="GU49" s="69" t="str">
        <f>IF(($I47=$GF$15),"залік",IF(($K47=$GF$15),"залік",IF(($L47=$GF$15),"залік",IF(($M47=$GF$15),"залік",IF(($N47=$GF$15),"залік","")))))</f>
        <v/>
      </c>
      <c r="GV49" s="68" t="str">
        <f t="shared" si="351"/>
        <v/>
      </c>
      <c r="GW49" s="146" t="str">
        <f t="shared" si="352"/>
        <v/>
      </c>
      <c r="GX49" s="138"/>
      <c r="GY49" s="139"/>
      <c r="GZ49" s="139"/>
      <c r="HA49" s="139"/>
      <c r="HB49" s="68" t="str">
        <f t="shared" si="353"/>
        <v/>
      </c>
      <c r="HC49" s="68" t="str">
        <f t="shared" si="354"/>
        <v/>
      </c>
      <c r="HD49" s="68" t="str">
        <f t="shared" si="355"/>
        <v/>
      </c>
      <c r="HE49" s="92"/>
      <c r="HF49" s="150" t="str">
        <f t="shared" si="356"/>
        <v/>
      </c>
      <c r="HG49" s="69" t="str">
        <f>IF(($O47=$GW$15),"КП","")</f>
        <v/>
      </c>
      <c r="HH49" s="69" t="str">
        <f>IF(($P47=$GW$15),"КР","")</f>
        <v/>
      </c>
      <c r="HI49" s="69" t="str">
        <f>IF(($Q47=$GW$15),"РГР",IF(($R47=$GW$15),"РГР",IF(($S47=$GW$15),"РГР",IF(($T47=$GW$15),"РГР",""))))</f>
        <v/>
      </c>
      <c r="HJ49" s="69" t="str">
        <f>IF(($U47=$GW$15),"контр",IF(($V47=$GW$15),"контр",IF(($W47=$GW$15),"контр",IF(($X47=$GW$15),"контр",""))))</f>
        <v/>
      </c>
      <c r="HK49" s="69" t="str">
        <f>IF(($E47=$GW$15),"іспит",IF(($F47=$GW$15),"іспит",IF(($G47=$GW$15),"іспит",IF(($H47=$GW$15),"іспит",""))))</f>
        <v/>
      </c>
      <c r="HL49" s="69" t="str">
        <f>IF(($I47=$GW$15),"залік",IF(($K47=$GW$15),"залік",IF(($L47=$GW$15),"залік",IF(($M47=$GW$15),"залік",IF(($N47=$GW$15),"залік","")))))</f>
        <v/>
      </c>
      <c r="HM49" s="68" t="str">
        <f t="shared" si="363"/>
        <v/>
      </c>
      <c r="HN49" s="146" t="str">
        <f t="shared" si="364"/>
        <v/>
      </c>
      <c r="HO49" s="138"/>
      <c r="HP49" s="139"/>
      <c r="HQ49" s="139"/>
      <c r="HR49" s="139"/>
      <c r="HS49" s="68" t="str">
        <f t="shared" si="365"/>
        <v/>
      </c>
      <c r="HT49" s="68" t="str">
        <f t="shared" si="366"/>
        <v/>
      </c>
      <c r="HU49" s="68" t="str">
        <f t="shared" si="367"/>
        <v/>
      </c>
      <c r="HV49" s="92"/>
      <c r="HW49" s="150" t="str">
        <f t="shared" si="368"/>
        <v/>
      </c>
      <c r="HX49" s="69" t="str">
        <f>IF(($O47=$HN$15),"КП","")</f>
        <v/>
      </c>
      <c r="HY49" s="69" t="str">
        <f>IF(($P47=$HN$15),"КР","")</f>
        <v/>
      </c>
      <c r="HZ49" s="69" t="str">
        <f>IF(($Q47=$HN$15),"РГР",IF(($R47=$HN$15),"РГР",IF(($S47=$HN$15),"РГР",IF(($T47=$HN$15),"РГР",""))))</f>
        <v/>
      </c>
      <c r="IA49" s="69" t="str">
        <f>IF(($U47=$HN$15),"контр",IF(($V47=$HN$15),"контр",IF(($W47=$HN$15),"контр",IF(($X47=$HN$15),"контр",""))))</f>
        <v/>
      </c>
      <c r="IB49" s="69" t="str">
        <f>IF(($E47=$HN$15),"іспит",IF(($F47=$HN$15),"іспит",IF(($G47=$HN$15),"іспит",IF(($H47=$HN$15),"іспит",""))))</f>
        <v/>
      </c>
      <c r="IC49" s="69" t="str">
        <f>IF(($I47=$HN$15),"залік",IF(($K47=$HN$15),"залік",IF(($L47=$HN$15),"залік",IF(($M47=$HN$15),"залік",IF(($N47=$HN$15),"залік","")))))</f>
        <v/>
      </c>
      <c r="ID49" s="68" t="str">
        <f t="shared" si="375"/>
        <v/>
      </c>
      <c r="IE49" s="216"/>
    </row>
    <row r="50" spans="1:239" s="1" customFormat="1" ht="19.5" hidden="1" customHeight="1" x14ac:dyDescent="0.3">
      <c r="A50" s="233" t="s">
        <v>229</v>
      </c>
      <c r="B50" s="131"/>
      <c r="C50" s="578"/>
      <c r="D50" s="216"/>
      <c r="E50" s="14"/>
      <c r="F50" s="14"/>
      <c r="G50" s="14"/>
      <c r="H50" s="15"/>
      <c r="I50" s="14"/>
      <c r="J50" s="579"/>
      <c r="K50" s="14"/>
      <c r="L50" s="14"/>
      <c r="M50" s="14"/>
      <c r="N50" s="15"/>
      <c r="O50" s="16"/>
      <c r="P50" s="15"/>
      <c r="Q50" s="14"/>
      <c r="R50" s="14"/>
      <c r="S50" s="14"/>
      <c r="T50" s="15"/>
      <c r="U50" s="14"/>
      <c r="V50" s="14"/>
      <c r="W50" s="14"/>
      <c r="X50" s="14"/>
      <c r="Y50" s="581"/>
      <c r="Z50" s="115"/>
      <c r="AA50" s="59">
        <f t="shared" si="290"/>
        <v>0</v>
      </c>
      <c r="AB50" s="19">
        <f t="shared" si="291"/>
        <v>0</v>
      </c>
      <c r="AC50" s="78">
        <f t="shared" si="292"/>
        <v>0</v>
      </c>
      <c r="AD50" s="78">
        <f t="shared" si="293"/>
        <v>0</v>
      </c>
      <c r="AE50" s="78">
        <f t="shared" si="294"/>
        <v>0</v>
      </c>
      <c r="AF50" s="79">
        <f t="shared" si="295"/>
        <v>0</v>
      </c>
      <c r="AG50" s="443" t="e">
        <f t="shared" si="296"/>
        <v>#DIV/0!</v>
      </c>
      <c r="AH50" s="77">
        <f t="shared" si="297"/>
        <v>0</v>
      </c>
      <c r="AI50" s="146" t="str">
        <f t="shared" si="298"/>
        <v/>
      </c>
      <c r="AJ50" s="138"/>
      <c r="AK50" s="139"/>
      <c r="AL50" s="139"/>
      <c r="AM50" s="139"/>
      <c r="AN50" s="68"/>
      <c r="AO50" s="68"/>
      <c r="AP50" s="68"/>
      <c r="AQ50" s="92"/>
      <c r="AR50" s="150"/>
      <c r="AS50" s="69"/>
      <c r="AT50" s="69"/>
      <c r="AU50" s="69"/>
      <c r="AV50" s="69"/>
      <c r="AW50" s="69"/>
      <c r="AX50" s="69"/>
      <c r="AY50" s="68"/>
      <c r="AZ50" s="148" t="str">
        <f t="shared" si="63"/>
        <v/>
      </c>
      <c r="BA50" s="138"/>
      <c r="BB50" s="139"/>
      <c r="BC50" s="139"/>
      <c r="BD50" s="139"/>
      <c r="BE50" s="68" t="str">
        <f t="shared" si="299"/>
        <v/>
      </c>
      <c r="BF50" s="68" t="str">
        <f t="shared" si="300"/>
        <v/>
      </c>
      <c r="BG50" s="68" t="str">
        <f t="shared" si="301"/>
        <v/>
      </c>
      <c r="BH50" s="92"/>
      <c r="BI50" s="150"/>
      <c r="BJ50" s="69"/>
      <c r="BK50" s="69"/>
      <c r="BL50" s="69"/>
      <c r="BM50" s="69"/>
      <c r="BN50" s="69"/>
      <c r="BO50" s="69"/>
      <c r="BP50" s="68"/>
      <c r="BQ50" s="148" t="str">
        <f t="shared" si="64"/>
        <v/>
      </c>
      <c r="BR50" s="138"/>
      <c r="BS50" s="139"/>
      <c r="BT50" s="139"/>
      <c r="BU50" s="139"/>
      <c r="BV50" s="68" t="str">
        <f t="shared" si="302"/>
        <v/>
      </c>
      <c r="BW50" s="68" t="str">
        <f t="shared" si="303"/>
        <v/>
      </c>
      <c r="BX50" s="68" t="str">
        <f t="shared" si="304"/>
        <v/>
      </c>
      <c r="BY50" s="92"/>
      <c r="BZ50" s="150"/>
      <c r="CA50" s="69"/>
      <c r="CB50" s="69"/>
      <c r="CC50" s="69"/>
      <c r="CD50" s="69"/>
      <c r="CE50" s="69"/>
      <c r="CF50" s="69"/>
      <c r="CG50" s="68"/>
      <c r="CH50" s="148" t="str">
        <f t="shared" si="65"/>
        <v/>
      </c>
      <c r="CI50" s="138"/>
      <c r="CJ50" s="139"/>
      <c r="CK50" s="139"/>
      <c r="CL50" s="139"/>
      <c r="CM50" s="68" t="str">
        <f t="shared" si="305"/>
        <v/>
      </c>
      <c r="CN50" s="68" t="str">
        <f t="shared" si="306"/>
        <v/>
      </c>
      <c r="CO50" s="68" t="str">
        <f t="shared" si="307"/>
        <v/>
      </c>
      <c r="CP50" s="92"/>
      <c r="CQ50" s="150"/>
      <c r="CR50" s="69"/>
      <c r="CS50" s="69"/>
      <c r="CT50" s="69"/>
      <c r="CU50" s="69"/>
      <c r="CV50" s="69"/>
      <c r="CW50" s="69"/>
      <c r="CX50" s="68"/>
      <c r="CY50" s="148" t="str">
        <f t="shared" si="66"/>
        <v/>
      </c>
      <c r="CZ50" s="138"/>
      <c r="DA50" s="139"/>
      <c r="DB50" s="139"/>
      <c r="DC50" s="139"/>
      <c r="DD50" s="68" t="str">
        <f t="shared" si="308"/>
        <v/>
      </c>
      <c r="DE50" s="68" t="str">
        <f t="shared" si="309"/>
        <v/>
      </c>
      <c r="DF50" s="68" t="str">
        <f t="shared" si="310"/>
        <v/>
      </c>
      <c r="DG50" s="92"/>
      <c r="DH50" s="150"/>
      <c r="DI50" s="69"/>
      <c r="DJ50" s="69"/>
      <c r="DK50" s="69"/>
      <c r="DL50" s="69"/>
      <c r="DM50" s="69"/>
      <c r="DN50" s="69"/>
      <c r="DO50" s="68"/>
      <c r="DP50" s="148" t="str">
        <f t="shared" si="67"/>
        <v/>
      </c>
      <c r="DQ50" s="138"/>
      <c r="DR50" s="139"/>
      <c r="DS50" s="139"/>
      <c r="DT50" s="139"/>
      <c r="DU50" s="68" t="str">
        <f t="shared" si="311"/>
        <v/>
      </c>
      <c r="DV50" s="68" t="str">
        <f t="shared" si="312"/>
        <v/>
      </c>
      <c r="DW50" s="68" t="str">
        <f t="shared" si="313"/>
        <v/>
      </c>
      <c r="DX50" s="92"/>
      <c r="DY50" s="150"/>
      <c r="DZ50" s="69"/>
      <c r="EA50" s="69"/>
      <c r="EB50" s="69"/>
      <c r="EC50" s="69"/>
      <c r="ED50" s="69"/>
      <c r="EE50" s="69"/>
      <c r="EF50" s="68"/>
      <c r="EG50" s="148" t="str">
        <f t="shared" si="68"/>
        <v/>
      </c>
      <c r="EH50" s="138"/>
      <c r="EI50" s="139"/>
      <c r="EJ50" s="139"/>
      <c r="EK50" s="139"/>
      <c r="EL50" s="68" t="str">
        <f t="shared" si="314"/>
        <v/>
      </c>
      <c r="EM50" s="68" t="str">
        <f t="shared" si="315"/>
        <v/>
      </c>
      <c r="EN50" s="68" t="str">
        <f t="shared" si="316"/>
        <v/>
      </c>
      <c r="EO50" s="92"/>
      <c r="EP50" s="150"/>
      <c r="EQ50" s="69"/>
      <c r="ER50" s="69"/>
      <c r="ES50" s="69"/>
      <c r="ET50" s="69"/>
      <c r="EU50" s="69"/>
      <c r="EV50" s="69"/>
      <c r="EW50" s="68"/>
      <c r="EX50" s="148" t="str">
        <f t="shared" si="69"/>
        <v/>
      </c>
      <c r="EY50" s="138"/>
      <c r="EZ50" s="139"/>
      <c r="FA50" s="139"/>
      <c r="FB50" s="139"/>
      <c r="FC50" s="68" t="str">
        <f t="shared" si="317"/>
        <v/>
      </c>
      <c r="FD50" s="68" t="str">
        <f t="shared" si="318"/>
        <v/>
      </c>
      <c r="FE50" s="68" t="str">
        <f t="shared" si="319"/>
        <v/>
      </c>
      <c r="FF50" s="92"/>
      <c r="FG50" s="150" t="str">
        <f t="shared" si="320"/>
        <v/>
      </c>
      <c r="FH50" s="69" t="str">
        <f t="shared" si="321"/>
        <v/>
      </c>
      <c r="FI50" s="69" t="str">
        <f t="shared" si="322"/>
        <v/>
      </c>
      <c r="FJ50" s="69" t="str">
        <f t="shared" si="323"/>
        <v/>
      </c>
      <c r="FK50" s="69" t="str">
        <f t="shared" si="324"/>
        <v/>
      </c>
      <c r="FL50" s="69" t="str">
        <f t="shared" si="325"/>
        <v/>
      </c>
      <c r="FM50" s="69" t="str">
        <f t="shared" si="326"/>
        <v/>
      </c>
      <c r="FN50" s="68" t="str">
        <f t="shared" si="327"/>
        <v/>
      </c>
      <c r="FO50" s="146" t="str">
        <f t="shared" si="328"/>
        <v/>
      </c>
      <c r="FP50" s="138"/>
      <c r="FQ50" s="139"/>
      <c r="FR50" s="139"/>
      <c r="FS50" s="139"/>
      <c r="FT50" s="68" t="str">
        <f t="shared" si="329"/>
        <v/>
      </c>
      <c r="FU50" s="68" t="str">
        <f t="shared" si="330"/>
        <v/>
      </c>
      <c r="FV50" s="68" t="str">
        <f t="shared" si="331"/>
        <v/>
      </c>
      <c r="FW50" s="92"/>
      <c r="FX50" s="150" t="str">
        <f t="shared" si="332"/>
        <v/>
      </c>
      <c r="FY50" s="69" t="str">
        <f t="shared" si="333"/>
        <v/>
      </c>
      <c r="FZ50" s="69" t="str">
        <f t="shared" si="334"/>
        <v/>
      </c>
      <c r="GA50" s="69" t="str">
        <f t="shared" si="335"/>
        <v/>
      </c>
      <c r="GB50" s="69" t="str">
        <f t="shared" si="336"/>
        <v/>
      </c>
      <c r="GC50" s="69" t="str">
        <f t="shared" si="337"/>
        <v/>
      </c>
      <c r="GD50" s="69" t="str">
        <f t="shared" si="338"/>
        <v/>
      </c>
      <c r="GE50" s="68" t="str">
        <f t="shared" si="339"/>
        <v/>
      </c>
      <c r="GF50" s="146" t="str">
        <f t="shared" si="340"/>
        <v/>
      </c>
      <c r="GG50" s="138"/>
      <c r="GH50" s="139"/>
      <c r="GI50" s="139"/>
      <c r="GJ50" s="139"/>
      <c r="GK50" s="68" t="str">
        <f t="shared" si="341"/>
        <v/>
      </c>
      <c r="GL50" s="68" t="str">
        <f t="shared" si="342"/>
        <v/>
      </c>
      <c r="GM50" s="68" t="str">
        <f t="shared" si="343"/>
        <v/>
      </c>
      <c r="GN50" s="92"/>
      <c r="GO50" s="150" t="str">
        <f t="shared" si="344"/>
        <v/>
      </c>
      <c r="GP50" s="69" t="str">
        <f t="shared" si="345"/>
        <v/>
      </c>
      <c r="GQ50" s="69" t="str">
        <f t="shared" si="346"/>
        <v/>
      </c>
      <c r="GR50" s="69" t="str">
        <f t="shared" si="347"/>
        <v/>
      </c>
      <c r="GS50" s="69" t="str">
        <f t="shared" si="348"/>
        <v/>
      </c>
      <c r="GT50" s="69" t="str">
        <f t="shared" si="349"/>
        <v/>
      </c>
      <c r="GU50" s="69" t="str">
        <f t="shared" si="350"/>
        <v/>
      </c>
      <c r="GV50" s="68" t="str">
        <f t="shared" si="351"/>
        <v/>
      </c>
      <c r="GW50" s="146" t="str">
        <f t="shared" si="352"/>
        <v/>
      </c>
      <c r="GX50" s="138"/>
      <c r="GY50" s="139"/>
      <c r="GZ50" s="139"/>
      <c r="HA50" s="139"/>
      <c r="HB50" s="68" t="str">
        <f t="shared" si="353"/>
        <v/>
      </c>
      <c r="HC50" s="68" t="str">
        <f t="shared" si="354"/>
        <v/>
      </c>
      <c r="HD50" s="68" t="str">
        <f t="shared" si="355"/>
        <v/>
      </c>
      <c r="HE50" s="92"/>
      <c r="HF50" s="150" t="str">
        <f t="shared" si="356"/>
        <v/>
      </c>
      <c r="HG50" s="69" t="str">
        <f t="shared" si="357"/>
        <v/>
      </c>
      <c r="HH50" s="69" t="str">
        <f t="shared" si="358"/>
        <v/>
      </c>
      <c r="HI50" s="69" t="str">
        <f t="shared" si="359"/>
        <v/>
      </c>
      <c r="HJ50" s="69" t="str">
        <f t="shared" si="360"/>
        <v/>
      </c>
      <c r="HK50" s="69" t="str">
        <f t="shared" si="361"/>
        <v/>
      </c>
      <c r="HL50" s="69" t="str">
        <f t="shared" si="362"/>
        <v/>
      </c>
      <c r="HM50" s="68" t="str">
        <f t="shared" si="363"/>
        <v/>
      </c>
      <c r="HN50" s="146" t="str">
        <f t="shared" si="364"/>
        <v/>
      </c>
      <c r="HO50" s="138"/>
      <c r="HP50" s="139"/>
      <c r="HQ50" s="139"/>
      <c r="HR50" s="139"/>
      <c r="HS50" s="68" t="str">
        <f t="shared" si="365"/>
        <v/>
      </c>
      <c r="HT50" s="68" t="str">
        <f t="shared" si="366"/>
        <v/>
      </c>
      <c r="HU50" s="68" t="str">
        <f t="shared" si="367"/>
        <v/>
      </c>
      <c r="HV50" s="92"/>
      <c r="HW50" s="150" t="str">
        <f t="shared" si="368"/>
        <v/>
      </c>
      <c r="HX50" s="69" t="str">
        <f t="shared" si="369"/>
        <v/>
      </c>
      <c r="HY50" s="69" t="str">
        <f t="shared" si="370"/>
        <v/>
      </c>
      <c r="HZ50" s="69" t="str">
        <f t="shared" si="371"/>
        <v/>
      </c>
      <c r="IA50" s="69" t="str">
        <f t="shared" si="372"/>
        <v/>
      </c>
      <c r="IB50" s="69" t="str">
        <f t="shared" si="373"/>
        <v/>
      </c>
      <c r="IC50" s="69" t="str">
        <f t="shared" si="374"/>
        <v/>
      </c>
      <c r="ID50" s="68" t="str">
        <f t="shared" si="375"/>
        <v/>
      </c>
      <c r="IE50" s="216"/>
    </row>
    <row r="51" spans="1:239" s="1" customFormat="1" ht="19.5" hidden="1" customHeight="1" x14ac:dyDescent="0.3">
      <c r="A51" s="233" t="s">
        <v>230</v>
      </c>
      <c r="B51" s="131"/>
      <c r="C51" s="132"/>
      <c r="D51" s="259" t="s">
        <v>136</v>
      </c>
      <c r="E51" s="19"/>
      <c r="F51" s="19"/>
      <c r="G51" s="19"/>
      <c r="H51" s="260"/>
      <c r="I51" s="19"/>
      <c r="J51" s="19"/>
      <c r="K51" s="19"/>
      <c r="L51" s="19"/>
      <c r="M51" s="19"/>
      <c r="N51" s="19"/>
      <c r="O51" s="13"/>
      <c r="P51" s="13"/>
      <c r="Q51" s="11"/>
      <c r="R51" s="11"/>
      <c r="S51" s="11"/>
      <c r="T51" s="12"/>
      <c r="U51" s="11"/>
      <c r="V51" s="11"/>
      <c r="W51" s="11"/>
      <c r="X51" s="11"/>
      <c r="Y51" s="119"/>
      <c r="Z51" s="115"/>
      <c r="AA51" s="59">
        <f t="shared" si="290"/>
        <v>0</v>
      </c>
      <c r="AB51" s="19">
        <f t="shared" si="291"/>
        <v>0</v>
      </c>
      <c r="AC51" s="78">
        <f t="shared" si="292"/>
        <v>0</v>
      </c>
      <c r="AD51" s="78">
        <f t="shared" si="293"/>
        <v>0</v>
      </c>
      <c r="AE51" s="78">
        <f t="shared" si="294"/>
        <v>0</v>
      </c>
      <c r="AF51" s="79">
        <f t="shared" si="295"/>
        <v>0</v>
      </c>
      <c r="AG51" s="443" t="e">
        <f t="shared" si="296"/>
        <v>#DIV/0!</v>
      </c>
      <c r="AH51" s="77">
        <f t="shared" si="297"/>
        <v>0</v>
      </c>
      <c r="AI51" s="146" t="str">
        <f t="shared" si="298"/>
        <v/>
      </c>
      <c r="AJ51" s="138"/>
      <c r="AK51" s="139"/>
      <c r="AL51" s="139"/>
      <c r="AM51" s="139"/>
      <c r="AN51" s="68"/>
      <c r="AO51" s="68"/>
      <c r="AP51" s="68"/>
      <c r="AQ51" s="92"/>
      <c r="AR51" s="150"/>
      <c r="AS51" s="69"/>
      <c r="AT51" s="69"/>
      <c r="AU51" s="69"/>
      <c r="AV51" s="69"/>
      <c r="AW51" s="69"/>
      <c r="AX51" s="69"/>
      <c r="AY51" s="68"/>
      <c r="AZ51" s="148" t="str">
        <f t="shared" si="63"/>
        <v/>
      </c>
      <c r="BA51" s="138"/>
      <c r="BB51" s="139"/>
      <c r="BC51" s="139"/>
      <c r="BD51" s="139"/>
      <c r="BE51" s="68" t="str">
        <f t="shared" si="299"/>
        <v/>
      </c>
      <c r="BF51" s="68" t="str">
        <f t="shared" si="300"/>
        <v/>
      </c>
      <c r="BG51" s="68" t="str">
        <f t="shared" si="301"/>
        <v/>
      </c>
      <c r="BH51" s="92"/>
      <c r="BI51" s="150"/>
      <c r="BJ51" s="69"/>
      <c r="BK51" s="69"/>
      <c r="BL51" s="69"/>
      <c r="BM51" s="69"/>
      <c r="BN51" s="69"/>
      <c r="BO51" s="69"/>
      <c r="BP51" s="68"/>
      <c r="BQ51" s="148" t="str">
        <f t="shared" si="64"/>
        <v/>
      </c>
      <c r="BR51" s="138"/>
      <c r="BS51" s="139"/>
      <c r="BT51" s="139"/>
      <c r="BU51" s="139"/>
      <c r="BV51" s="68" t="str">
        <f t="shared" si="302"/>
        <v/>
      </c>
      <c r="BW51" s="68" t="str">
        <f t="shared" si="303"/>
        <v/>
      </c>
      <c r="BX51" s="68" t="str">
        <f t="shared" si="304"/>
        <v/>
      </c>
      <c r="BY51" s="92"/>
      <c r="BZ51" s="150"/>
      <c r="CA51" s="69"/>
      <c r="CB51" s="69"/>
      <c r="CC51" s="69"/>
      <c r="CD51" s="69"/>
      <c r="CE51" s="69"/>
      <c r="CF51" s="69"/>
      <c r="CG51" s="68"/>
      <c r="CH51" s="148" t="str">
        <f t="shared" si="65"/>
        <v/>
      </c>
      <c r="CI51" s="138"/>
      <c r="CJ51" s="139"/>
      <c r="CK51" s="139"/>
      <c r="CL51" s="139"/>
      <c r="CM51" s="68" t="str">
        <f t="shared" si="305"/>
        <v/>
      </c>
      <c r="CN51" s="68" t="str">
        <f t="shared" si="306"/>
        <v/>
      </c>
      <c r="CO51" s="68" t="str">
        <f t="shared" si="307"/>
        <v/>
      </c>
      <c r="CP51" s="92"/>
      <c r="CQ51" s="150"/>
      <c r="CR51" s="69"/>
      <c r="CS51" s="69"/>
      <c r="CT51" s="69"/>
      <c r="CU51" s="69"/>
      <c r="CV51" s="69"/>
      <c r="CW51" s="69"/>
      <c r="CX51" s="68"/>
      <c r="CY51" s="148" t="str">
        <f t="shared" si="66"/>
        <v/>
      </c>
      <c r="CZ51" s="138"/>
      <c r="DA51" s="139"/>
      <c r="DB51" s="139"/>
      <c r="DC51" s="139"/>
      <c r="DD51" s="68" t="str">
        <f t="shared" si="308"/>
        <v/>
      </c>
      <c r="DE51" s="68" t="str">
        <f t="shared" si="309"/>
        <v/>
      </c>
      <c r="DF51" s="68" t="str">
        <f t="shared" si="310"/>
        <v/>
      </c>
      <c r="DG51" s="92"/>
      <c r="DH51" s="150"/>
      <c r="DI51" s="69"/>
      <c r="DJ51" s="69"/>
      <c r="DK51" s="69"/>
      <c r="DL51" s="69"/>
      <c r="DM51" s="69"/>
      <c r="DN51" s="69"/>
      <c r="DO51" s="68"/>
      <c r="DP51" s="148" t="str">
        <f t="shared" si="67"/>
        <v/>
      </c>
      <c r="DQ51" s="138"/>
      <c r="DR51" s="139"/>
      <c r="DS51" s="139"/>
      <c r="DT51" s="139"/>
      <c r="DU51" s="68" t="str">
        <f t="shared" si="311"/>
        <v/>
      </c>
      <c r="DV51" s="68" t="str">
        <f t="shared" si="312"/>
        <v/>
      </c>
      <c r="DW51" s="68" t="str">
        <f t="shared" si="313"/>
        <v/>
      </c>
      <c r="DX51" s="92"/>
      <c r="DY51" s="150"/>
      <c r="DZ51" s="69"/>
      <c r="EA51" s="69"/>
      <c r="EB51" s="69"/>
      <c r="EC51" s="69"/>
      <c r="ED51" s="69"/>
      <c r="EE51" s="69"/>
      <c r="EF51" s="68"/>
      <c r="EG51" s="148" t="str">
        <f t="shared" si="68"/>
        <v/>
      </c>
      <c r="EH51" s="138"/>
      <c r="EI51" s="139"/>
      <c r="EJ51" s="139"/>
      <c r="EK51" s="139"/>
      <c r="EL51" s="68" t="str">
        <f t="shared" si="314"/>
        <v/>
      </c>
      <c r="EM51" s="68" t="str">
        <f t="shared" si="315"/>
        <v/>
      </c>
      <c r="EN51" s="68" t="str">
        <f t="shared" si="316"/>
        <v/>
      </c>
      <c r="EO51" s="92"/>
      <c r="EP51" s="150"/>
      <c r="EQ51" s="69"/>
      <c r="ER51" s="69"/>
      <c r="ES51" s="69"/>
      <c r="ET51" s="69"/>
      <c r="EU51" s="69"/>
      <c r="EV51" s="69"/>
      <c r="EW51" s="68"/>
      <c r="EX51" s="148" t="str">
        <f t="shared" si="69"/>
        <v/>
      </c>
      <c r="EY51" s="138"/>
      <c r="EZ51" s="139"/>
      <c r="FA51" s="139"/>
      <c r="FB51" s="139"/>
      <c r="FC51" s="68" t="str">
        <f t="shared" si="317"/>
        <v/>
      </c>
      <c r="FD51" s="68" t="str">
        <f t="shared" si="318"/>
        <v/>
      </c>
      <c r="FE51" s="68" t="str">
        <f t="shared" si="319"/>
        <v/>
      </c>
      <c r="FF51" s="92"/>
      <c r="FG51" s="150" t="str">
        <f t="shared" si="320"/>
        <v/>
      </c>
      <c r="FH51" s="69" t="str">
        <f t="shared" si="321"/>
        <v/>
      </c>
      <c r="FI51" s="69" t="str">
        <f t="shared" si="322"/>
        <v/>
      </c>
      <c r="FJ51" s="69" t="str">
        <f t="shared" si="323"/>
        <v/>
      </c>
      <c r="FK51" s="69" t="str">
        <f t="shared" si="324"/>
        <v/>
      </c>
      <c r="FL51" s="69" t="str">
        <f t="shared" si="325"/>
        <v/>
      </c>
      <c r="FM51" s="69" t="str">
        <f t="shared" si="326"/>
        <v/>
      </c>
      <c r="FN51" s="68" t="str">
        <f t="shared" si="327"/>
        <v/>
      </c>
      <c r="FO51" s="146" t="str">
        <f t="shared" si="328"/>
        <v/>
      </c>
      <c r="FP51" s="138"/>
      <c r="FQ51" s="139"/>
      <c r="FR51" s="139"/>
      <c r="FS51" s="139"/>
      <c r="FT51" s="68" t="str">
        <f t="shared" si="329"/>
        <v/>
      </c>
      <c r="FU51" s="68" t="str">
        <f t="shared" si="330"/>
        <v/>
      </c>
      <c r="FV51" s="68" t="str">
        <f t="shared" si="331"/>
        <v/>
      </c>
      <c r="FW51" s="92"/>
      <c r="FX51" s="150" t="str">
        <f t="shared" si="332"/>
        <v/>
      </c>
      <c r="FY51" s="69" t="str">
        <f t="shared" si="333"/>
        <v/>
      </c>
      <c r="FZ51" s="69" t="str">
        <f t="shared" si="334"/>
        <v/>
      </c>
      <c r="GA51" s="69" t="str">
        <f t="shared" si="335"/>
        <v/>
      </c>
      <c r="GB51" s="69" t="str">
        <f t="shared" si="336"/>
        <v/>
      </c>
      <c r="GC51" s="69" t="str">
        <f t="shared" si="337"/>
        <v/>
      </c>
      <c r="GD51" s="69" t="str">
        <f t="shared" si="338"/>
        <v/>
      </c>
      <c r="GE51" s="68" t="str">
        <f t="shared" si="339"/>
        <v/>
      </c>
      <c r="GF51" s="146" t="str">
        <f t="shared" si="340"/>
        <v/>
      </c>
      <c r="GG51" s="138"/>
      <c r="GH51" s="139"/>
      <c r="GI51" s="139"/>
      <c r="GJ51" s="139"/>
      <c r="GK51" s="68" t="str">
        <f t="shared" si="341"/>
        <v/>
      </c>
      <c r="GL51" s="68" t="str">
        <f t="shared" si="342"/>
        <v/>
      </c>
      <c r="GM51" s="68" t="str">
        <f t="shared" si="343"/>
        <v/>
      </c>
      <c r="GN51" s="92"/>
      <c r="GO51" s="150" t="str">
        <f t="shared" si="344"/>
        <v/>
      </c>
      <c r="GP51" s="69" t="str">
        <f t="shared" si="345"/>
        <v/>
      </c>
      <c r="GQ51" s="69" t="str">
        <f t="shared" si="346"/>
        <v/>
      </c>
      <c r="GR51" s="69" t="str">
        <f t="shared" si="347"/>
        <v/>
      </c>
      <c r="GS51" s="69" t="str">
        <f t="shared" si="348"/>
        <v/>
      </c>
      <c r="GT51" s="69" t="str">
        <f t="shared" si="349"/>
        <v/>
      </c>
      <c r="GU51" s="69" t="str">
        <f t="shared" si="350"/>
        <v/>
      </c>
      <c r="GV51" s="68" t="str">
        <f t="shared" si="351"/>
        <v/>
      </c>
      <c r="GW51" s="146" t="str">
        <f t="shared" si="352"/>
        <v/>
      </c>
      <c r="GX51" s="138"/>
      <c r="GY51" s="139"/>
      <c r="GZ51" s="139"/>
      <c r="HA51" s="139"/>
      <c r="HB51" s="68" t="str">
        <f t="shared" si="353"/>
        <v/>
      </c>
      <c r="HC51" s="68" t="str">
        <f t="shared" si="354"/>
        <v/>
      </c>
      <c r="HD51" s="68" t="str">
        <f t="shared" si="355"/>
        <v/>
      </c>
      <c r="HE51" s="92"/>
      <c r="HF51" s="150" t="str">
        <f t="shared" si="356"/>
        <v/>
      </c>
      <c r="HG51" s="69" t="str">
        <f t="shared" si="357"/>
        <v/>
      </c>
      <c r="HH51" s="69" t="str">
        <f t="shared" si="358"/>
        <v/>
      </c>
      <c r="HI51" s="69" t="str">
        <f t="shared" si="359"/>
        <v/>
      </c>
      <c r="HJ51" s="69" t="str">
        <f t="shared" si="360"/>
        <v/>
      </c>
      <c r="HK51" s="69" t="str">
        <f t="shared" si="361"/>
        <v/>
      </c>
      <c r="HL51" s="69" t="str">
        <f t="shared" si="362"/>
        <v/>
      </c>
      <c r="HM51" s="68" t="str">
        <f t="shared" si="363"/>
        <v/>
      </c>
      <c r="HN51" s="146" t="str">
        <f t="shared" si="364"/>
        <v/>
      </c>
      <c r="HO51" s="138"/>
      <c r="HP51" s="139"/>
      <c r="HQ51" s="139"/>
      <c r="HR51" s="139"/>
      <c r="HS51" s="68" t="str">
        <f t="shared" si="365"/>
        <v/>
      </c>
      <c r="HT51" s="68" t="str">
        <f t="shared" si="366"/>
        <v/>
      </c>
      <c r="HU51" s="68" t="str">
        <f t="shared" si="367"/>
        <v/>
      </c>
      <c r="HV51" s="92"/>
      <c r="HW51" s="150" t="str">
        <f t="shared" si="368"/>
        <v/>
      </c>
      <c r="HX51" s="69" t="str">
        <f t="shared" si="369"/>
        <v/>
      </c>
      <c r="HY51" s="69" t="str">
        <f t="shared" si="370"/>
        <v/>
      </c>
      <c r="HZ51" s="69" t="str">
        <f t="shared" si="371"/>
        <v/>
      </c>
      <c r="IA51" s="69" t="str">
        <f t="shared" si="372"/>
        <v/>
      </c>
      <c r="IB51" s="69" t="str">
        <f t="shared" si="373"/>
        <v/>
      </c>
      <c r="IC51" s="69" t="str">
        <f t="shared" si="374"/>
        <v/>
      </c>
      <c r="ID51" s="68" t="str">
        <f t="shared" si="375"/>
        <v/>
      </c>
      <c r="IE51" s="216"/>
    </row>
    <row r="52" spans="1:239" s="1" customFormat="1" ht="19.5" hidden="1" customHeight="1" x14ac:dyDescent="0.3">
      <c r="A52" s="233" t="s">
        <v>270</v>
      </c>
      <c r="B52" s="131"/>
      <c r="C52" s="132"/>
      <c r="D52" s="259" t="s">
        <v>136</v>
      </c>
      <c r="E52" s="19"/>
      <c r="F52" s="19"/>
      <c r="G52" s="19"/>
      <c r="H52" s="260"/>
      <c r="I52" s="19"/>
      <c r="J52" s="19"/>
      <c r="K52" s="19"/>
      <c r="L52" s="19"/>
      <c r="M52" s="19"/>
      <c r="N52" s="19"/>
      <c r="O52" s="13"/>
      <c r="P52" s="13"/>
      <c r="Q52" s="11"/>
      <c r="R52" s="11"/>
      <c r="S52" s="11"/>
      <c r="T52" s="12"/>
      <c r="U52" s="11"/>
      <c r="V52" s="11"/>
      <c r="W52" s="11"/>
      <c r="X52" s="11"/>
      <c r="Y52" s="119"/>
      <c r="Z52" s="115"/>
      <c r="AA52" s="59">
        <f t="shared" si="290"/>
        <v>0</v>
      </c>
      <c r="AB52" s="19">
        <f t="shared" si="291"/>
        <v>0</v>
      </c>
      <c r="AC52" s="78">
        <f t="shared" si="292"/>
        <v>0</v>
      </c>
      <c r="AD52" s="78">
        <f t="shared" si="293"/>
        <v>0</v>
      </c>
      <c r="AE52" s="78">
        <f t="shared" si="294"/>
        <v>0</v>
      </c>
      <c r="AF52" s="79">
        <f t="shared" si="295"/>
        <v>0</v>
      </c>
      <c r="AG52" s="443" t="e">
        <f t="shared" si="296"/>
        <v>#DIV/0!</v>
      </c>
      <c r="AH52" s="77">
        <f t="shared" si="297"/>
        <v>0</v>
      </c>
      <c r="AI52" s="146" t="str">
        <f t="shared" si="298"/>
        <v/>
      </c>
      <c r="AJ52" s="138"/>
      <c r="AK52" s="139"/>
      <c r="AL52" s="139"/>
      <c r="AM52" s="139"/>
      <c r="AN52" s="68"/>
      <c r="AO52" s="68"/>
      <c r="AP52" s="68"/>
      <c r="AQ52" s="92"/>
      <c r="AR52" s="150"/>
      <c r="AS52" s="69"/>
      <c r="AT52" s="69"/>
      <c r="AU52" s="69"/>
      <c r="AV52" s="69"/>
      <c r="AW52" s="69"/>
      <c r="AX52" s="69"/>
      <c r="AY52" s="68"/>
      <c r="AZ52" s="148" t="str">
        <f t="shared" si="63"/>
        <v/>
      </c>
      <c r="BA52" s="138"/>
      <c r="BB52" s="139"/>
      <c r="BC52" s="139"/>
      <c r="BD52" s="139"/>
      <c r="BE52" s="68" t="str">
        <f t="shared" si="299"/>
        <v/>
      </c>
      <c r="BF52" s="68" t="str">
        <f t="shared" si="300"/>
        <v/>
      </c>
      <c r="BG52" s="68" t="str">
        <f t="shared" si="301"/>
        <v/>
      </c>
      <c r="BH52" s="92"/>
      <c r="BI52" s="150"/>
      <c r="BJ52" s="69"/>
      <c r="BK52" s="69"/>
      <c r="BL52" s="69"/>
      <c r="BM52" s="69"/>
      <c r="BN52" s="69"/>
      <c r="BO52" s="69"/>
      <c r="BP52" s="68"/>
      <c r="BQ52" s="148" t="str">
        <f t="shared" si="64"/>
        <v/>
      </c>
      <c r="BR52" s="138"/>
      <c r="BS52" s="139"/>
      <c r="BT52" s="139"/>
      <c r="BU52" s="139"/>
      <c r="BV52" s="68" t="str">
        <f t="shared" si="302"/>
        <v/>
      </c>
      <c r="BW52" s="68" t="str">
        <f t="shared" si="303"/>
        <v/>
      </c>
      <c r="BX52" s="68" t="str">
        <f t="shared" si="304"/>
        <v/>
      </c>
      <c r="BY52" s="92"/>
      <c r="BZ52" s="150"/>
      <c r="CA52" s="69"/>
      <c r="CB52" s="69"/>
      <c r="CC52" s="69"/>
      <c r="CD52" s="69"/>
      <c r="CE52" s="69"/>
      <c r="CF52" s="69"/>
      <c r="CG52" s="68"/>
      <c r="CH52" s="148" t="str">
        <f t="shared" si="65"/>
        <v/>
      </c>
      <c r="CI52" s="138"/>
      <c r="CJ52" s="139"/>
      <c r="CK52" s="139"/>
      <c r="CL52" s="139"/>
      <c r="CM52" s="68" t="str">
        <f t="shared" si="305"/>
        <v/>
      </c>
      <c r="CN52" s="68" t="str">
        <f t="shared" si="306"/>
        <v/>
      </c>
      <c r="CO52" s="68" t="str">
        <f t="shared" si="307"/>
        <v/>
      </c>
      <c r="CP52" s="92"/>
      <c r="CQ52" s="150"/>
      <c r="CR52" s="69"/>
      <c r="CS52" s="69"/>
      <c r="CT52" s="69"/>
      <c r="CU52" s="69"/>
      <c r="CV52" s="69"/>
      <c r="CW52" s="69"/>
      <c r="CX52" s="68"/>
      <c r="CY52" s="148" t="str">
        <f t="shared" si="66"/>
        <v/>
      </c>
      <c r="CZ52" s="138"/>
      <c r="DA52" s="139"/>
      <c r="DB52" s="139"/>
      <c r="DC52" s="139"/>
      <c r="DD52" s="68" t="str">
        <f t="shared" si="308"/>
        <v/>
      </c>
      <c r="DE52" s="68" t="str">
        <f t="shared" si="309"/>
        <v/>
      </c>
      <c r="DF52" s="68" t="str">
        <f t="shared" si="310"/>
        <v/>
      </c>
      <c r="DG52" s="92"/>
      <c r="DH52" s="150"/>
      <c r="DI52" s="69"/>
      <c r="DJ52" s="69"/>
      <c r="DK52" s="69"/>
      <c r="DL52" s="69"/>
      <c r="DM52" s="69"/>
      <c r="DN52" s="69"/>
      <c r="DO52" s="68"/>
      <c r="DP52" s="148" t="str">
        <f t="shared" si="67"/>
        <v/>
      </c>
      <c r="DQ52" s="138"/>
      <c r="DR52" s="139"/>
      <c r="DS52" s="139"/>
      <c r="DT52" s="139"/>
      <c r="DU52" s="68" t="str">
        <f t="shared" si="311"/>
        <v/>
      </c>
      <c r="DV52" s="68" t="str">
        <f t="shared" si="312"/>
        <v/>
      </c>
      <c r="DW52" s="68" t="str">
        <f t="shared" si="313"/>
        <v/>
      </c>
      <c r="DX52" s="92"/>
      <c r="DY52" s="150"/>
      <c r="DZ52" s="69"/>
      <c r="EA52" s="69"/>
      <c r="EB52" s="69"/>
      <c r="EC52" s="69"/>
      <c r="ED52" s="69"/>
      <c r="EE52" s="69"/>
      <c r="EF52" s="68"/>
      <c r="EG52" s="148" t="str">
        <f t="shared" si="68"/>
        <v/>
      </c>
      <c r="EH52" s="138"/>
      <c r="EI52" s="139"/>
      <c r="EJ52" s="139"/>
      <c r="EK52" s="139"/>
      <c r="EL52" s="68" t="str">
        <f t="shared" si="314"/>
        <v/>
      </c>
      <c r="EM52" s="68" t="str">
        <f t="shared" si="315"/>
        <v/>
      </c>
      <c r="EN52" s="68" t="str">
        <f t="shared" si="316"/>
        <v/>
      </c>
      <c r="EO52" s="92"/>
      <c r="EP52" s="150"/>
      <c r="EQ52" s="69"/>
      <c r="ER52" s="69"/>
      <c r="ES52" s="69"/>
      <c r="ET52" s="69"/>
      <c r="EU52" s="69"/>
      <c r="EV52" s="69"/>
      <c r="EW52" s="68"/>
      <c r="EX52" s="148" t="str">
        <f t="shared" si="69"/>
        <v/>
      </c>
      <c r="EY52" s="138"/>
      <c r="EZ52" s="139"/>
      <c r="FA52" s="139"/>
      <c r="FB52" s="139"/>
      <c r="FC52" s="68" t="str">
        <f t="shared" si="317"/>
        <v/>
      </c>
      <c r="FD52" s="68" t="str">
        <f t="shared" si="318"/>
        <v/>
      </c>
      <c r="FE52" s="68" t="str">
        <f t="shared" si="319"/>
        <v/>
      </c>
      <c r="FF52" s="92"/>
      <c r="FG52" s="150" t="str">
        <f t="shared" si="320"/>
        <v/>
      </c>
      <c r="FH52" s="69" t="str">
        <f t="shared" si="321"/>
        <v/>
      </c>
      <c r="FI52" s="69" t="str">
        <f t="shared" si="322"/>
        <v/>
      </c>
      <c r="FJ52" s="69" t="str">
        <f t="shared" si="323"/>
        <v/>
      </c>
      <c r="FK52" s="69" t="str">
        <f t="shared" si="324"/>
        <v/>
      </c>
      <c r="FL52" s="69" t="str">
        <f t="shared" si="325"/>
        <v/>
      </c>
      <c r="FM52" s="69" t="str">
        <f t="shared" si="326"/>
        <v/>
      </c>
      <c r="FN52" s="68" t="str">
        <f t="shared" si="327"/>
        <v/>
      </c>
      <c r="FO52" s="146" t="str">
        <f t="shared" si="328"/>
        <v/>
      </c>
      <c r="FP52" s="138"/>
      <c r="FQ52" s="139"/>
      <c r="FR52" s="139"/>
      <c r="FS52" s="139"/>
      <c r="FT52" s="68" t="str">
        <f t="shared" si="329"/>
        <v/>
      </c>
      <c r="FU52" s="68" t="str">
        <f t="shared" si="330"/>
        <v/>
      </c>
      <c r="FV52" s="68" t="str">
        <f t="shared" si="331"/>
        <v/>
      </c>
      <c r="FW52" s="92"/>
      <c r="FX52" s="150" t="str">
        <f t="shared" si="332"/>
        <v/>
      </c>
      <c r="FY52" s="69" t="str">
        <f t="shared" si="333"/>
        <v/>
      </c>
      <c r="FZ52" s="69" t="str">
        <f t="shared" si="334"/>
        <v/>
      </c>
      <c r="GA52" s="69" t="str">
        <f t="shared" si="335"/>
        <v/>
      </c>
      <c r="GB52" s="69" t="str">
        <f t="shared" si="336"/>
        <v/>
      </c>
      <c r="GC52" s="69" t="str">
        <f t="shared" si="337"/>
        <v/>
      </c>
      <c r="GD52" s="69" t="str">
        <f t="shared" si="338"/>
        <v/>
      </c>
      <c r="GE52" s="68" t="str">
        <f t="shared" si="339"/>
        <v/>
      </c>
      <c r="GF52" s="146" t="str">
        <f t="shared" si="340"/>
        <v/>
      </c>
      <c r="GG52" s="138"/>
      <c r="GH52" s="139"/>
      <c r="GI52" s="139"/>
      <c r="GJ52" s="139"/>
      <c r="GK52" s="68" t="str">
        <f t="shared" si="341"/>
        <v/>
      </c>
      <c r="GL52" s="68" t="str">
        <f t="shared" si="342"/>
        <v/>
      </c>
      <c r="GM52" s="68" t="str">
        <f t="shared" si="343"/>
        <v/>
      </c>
      <c r="GN52" s="92"/>
      <c r="GO52" s="150" t="str">
        <f t="shared" si="344"/>
        <v/>
      </c>
      <c r="GP52" s="69" t="str">
        <f t="shared" si="345"/>
        <v/>
      </c>
      <c r="GQ52" s="69" t="str">
        <f t="shared" si="346"/>
        <v/>
      </c>
      <c r="GR52" s="69" t="str">
        <f t="shared" si="347"/>
        <v/>
      </c>
      <c r="GS52" s="69" t="str">
        <f t="shared" si="348"/>
        <v/>
      </c>
      <c r="GT52" s="69" t="str">
        <f t="shared" si="349"/>
        <v/>
      </c>
      <c r="GU52" s="69" t="str">
        <f t="shared" si="350"/>
        <v/>
      </c>
      <c r="GV52" s="68" t="str">
        <f t="shared" si="351"/>
        <v/>
      </c>
      <c r="GW52" s="146" t="str">
        <f t="shared" si="352"/>
        <v/>
      </c>
      <c r="GX52" s="138"/>
      <c r="GY52" s="139"/>
      <c r="GZ52" s="139"/>
      <c r="HA52" s="139"/>
      <c r="HB52" s="68" t="str">
        <f t="shared" si="353"/>
        <v/>
      </c>
      <c r="HC52" s="68" t="str">
        <f t="shared" si="354"/>
        <v/>
      </c>
      <c r="HD52" s="68" t="str">
        <f t="shared" si="355"/>
        <v/>
      </c>
      <c r="HE52" s="92"/>
      <c r="HF52" s="150" t="str">
        <f t="shared" si="356"/>
        <v/>
      </c>
      <c r="HG52" s="69" t="str">
        <f t="shared" si="357"/>
        <v/>
      </c>
      <c r="HH52" s="69" t="str">
        <f t="shared" si="358"/>
        <v/>
      </c>
      <c r="HI52" s="69" t="str">
        <f t="shared" si="359"/>
        <v/>
      </c>
      <c r="HJ52" s="69" t="str">
        <f t="shared" si="360"/>
        <v/>
      </c>
      <c r="HK52" s="69" t="str">
        <f t="shared" si="361"/>
        <v/>
      </c>
      <c r="HL52" s="69" t="str">
        <f t="shared" si="362"/>
        <v/>
      </c>
      <c r="HM52" s="68" t="str">
        <f t="shared" si="363"/>
        <v/>
      </c>
      <c r="HN52" s="146" t="str">
        <f t="shared" si="364"/>
        <v/>
      </c>
      <c r="HO52" s="138"/>
      <c r="HP52" s="139"/>
      <c r="HQ52" s="139"/>
      <c r="HR52" s="139"/>
      <c r="HS52" s="68" t="str">
        <f t="shared" si="365"/>
        <v/>
      </c>
      <c r="HT52" s="68" t="str">
        <f t="shared" si="366"/>
        <v/>
      </c>
      <c r="HU52" s="68" t="str">
        <f t="shared" si="367"/>
        <v/>
      </c>
      <c r="HV52" s="92"/>
      <c r="HW52" s="150" t="str">
        <f t="shared" si="368"/>
        <v/>
      </c>
      <c r="HX52" s="69" t="str">
        <f t="shared" si="369"/>
        <v/>
      </c>
      <c r="HY52" s="69" t="str">
        <f t="shared" si="370"/>
        <v/>
      </c>
      <c r="HZ52" s="69" t="str">
        <f t="shared" si="371"/>
        <v/>
      </c>
      <c r="IA52" s="69" t="str">
        <f t="shared" si="372"/>
        <v/>
      </c>
      <c r="IB52" s="69" t="str">
        <f t="shared" si="373"/>
        <v/>
      </c>
      <c r="IC52" s="69" t="str">
        <f t="shared" si="374"/>
        <v/>
      </c>
      <c r="ID52" s="68" t="str">
        <f t="shared" si="375"/>
        <v/>
      </c>
      <c r="IE52" s="216"/>
    </row>
    <row r="53" spans="1:239" s="1" customFormat="1" ht="19.5" customHeight="1" x14ac:dyDescent="0.3">
      <c r="A53" s="233" t="s">
        <v>272</v>
      </c>
      <c r="B53" s="131"/>
      <c r="C53" s="132" t="s">
        <v>137</v>
      </c>
      <c r="D53" s="259"/>
      <c r="E53" s="11"/>
      <c r="F53" s="11"/>
      <c r="G53" s="11"/>
      <c r="H53" s="12"/>
      <c r="I53" s="11"/>
      <c r="J53" s="11">
        <v>2</v>
      </c>
      <c r="K53" s="11"/>
      <c r="L53" s="11"/>
      <c r="M53" s="11"/>
      <c r="N53" s="11"/>
      <c r="O53" s="13"/>
      <c r="P53" s="13"/>
      <c r="Q53" s="11"/>
      <c r="R53" s="11"/>
      <c r="S53" s="11"/>
      <c r="T53" s="12"/>
      <c r="U53" s="11"/>
      <c r="V53" s="11"/>
      <c r="W53" s="11"/>
      <c r="X53" s="11"/>
      <c r="Y53" s="262">
        <v>4</v>
      </c>
      <c r="Z53" s="115"/>
      <c r="AA53" s="59">
        <f t="shared" si="290"/>
        <v>120</v>
      </c>
      <c r="AB53" s="19"/>
      <c r="AC53" s="78"/>
      <c r="AD53" s="78"/>
      <c r="AE53" s="78"/>
      <c r="AF53" s="79">
        <f t="shared" ref="AF53:AF59" si="493">AA53-AB53</f>
        <v>120</v>
      </c>
      <c r="AG53" s="80">
        <f t="shared" ref="AG53:AG59" si="494">(AF53/AA53)</f>
        <v>1</v>
      </c>
      <c r="AH53" s="77">
        <f t="shared" ref="AH53:AH59" si="495">AF53-SUM(AQ53,BH53,BY53,CP53,DG53,DX53,EO53,FF53,FW53,GN53,HE53,HV53)</f>
        <v>120</v>
      </c>
      <c r="AI53" s="146" t="str">
        <f t="shared" si="298"/>
        <v/>
      </c>
      <c r="AJ53" s="138"/>
      <c r="AK53" s="139"/>
      <c r="AL53" s="139"/>
      <c r="AM53" s="139"/>
      <c r="AN53" s="68"/>
      <c r="AO53" s="68"/>
      <c r="AP53" s="68"/>
      <c r="AQ53" s="92"/>
      <c r="AR53" s="150"/>
      <c r="AS53" s="69"/>
      <c r="AT53" s="69"/>
      <c r="AU53" s="69"/>
      <c r="AV53" s="69"/>
      <c r="AW53" s="69"/>
      <c r="AX53" s="69"/>
      <c r="AY53" s="68"/>
      <c r="AZ53" s="148" t="str">
        <f t="shared" si="63"/>
        <v/>
      </c>
      <c r="BA53" s="138"/>
      <c r="BB53" s="139"/>
      <c r="BC53" s="139"/>
      <c r="BD53" s="139"/>
      <c r="BE53" s="68"/>
      <c r="BF53" s="68"/>
      <c r="BG53" s="68"/>
      <c r="BH53" s="92"/>
      <c r="BI53" s="150"/>
      <c r="BJ53" s="69"/>
      <c r="BK53" s="69"/>
      <c r="BL53" s="69"/>
      <c r="BM53" s="69"/>
      <c r="BN53" s="69"/>
      <c r="BO53" s="69"/>
      <c r="BP53" s="68"/>
      <c r="BQ53" s="148" t="str">
        <f t="shared" si="64"/>
        <v/>
      </c>
      <c r="BR53" s="138"/>
      <c r="BS53" s="139"/>
      <c r="BT53" s="139"/>
      <c r="BU53" s="139"/>
      <c r="BV53" s="68" t="str">
        <f t="shared" si="302"/>
        <v/>
      </c>
      <c r="BW53" s="68" t="str">
        <f t="shared" si="303"/>
        <v/>
      </c>
      <c r="BX53" s="68" t="str">
        <f t="shared" si="304"/>
        <v/>
      </c>
      <c r="BY53" s="92"/>
      <c r="BZ53" s="150"/>
      <c r="CA53" s="69"/>
      <c r="CB53" s="69"/>
      <c r="CC53" s="69"/>
      <c r="CD53" s="69"/>
      <c r="CE53" s="69"/>
      <c r="CF53" s="69"/>
      <c r="CG53" s="68"/>
      <c r="CH53" s="148" t="str">
        <f t="shared" si="65"/>
        <v/>
      </c>
      <c r="CI53" s="138"/>
      <c r="CJ53" s="139"/>
      <c r="CK53" s="139"/>
      <c r="CL53" s="139"/>
      <c r="CM53" s="68" t="str">
        <f t="shared" si="305"/>
        <v/>
      </c>
      <c r="CN53" s="68" t="str">
        <f t="shared" si="306"/>
        <v/>
      </c>
      <c r="CO53" s="68" t="str">
        <f t="shared" si="307"/>
        <v/>
      </c>
      <c r="CP53" s="92"/>
      <c r="CQ53" s="150"/>
      <c r="CR53" s="69"/>
      <c r="CS53" s="69"/>
      <c r="CT53" s="69"/>
      <c r="CU53" s="69"/>
      <c r="CV53" s="69"/>
      <c r="CW53" s="69"/>
      <c r="CX53" s="68"/>
      <c r="CY53" s="148" t="str">
        <f t="shared" si="66"/>
        <v/>
      </c>
      <c r="CZ53" s="138"/>
      <c r="DA53" s="139"/>
      <c r="DB53" s="139"/>
      <c r="DC53" s="139"/>
      <c r="DD53" s="68" t="str">
        <f t="shared" si="308"/>
        <v/>
      </c>
      <c r="DE53" s="68" t="str">
        <f t="shared" si="309"/>
        <v/>
      </c>
      <c r="DF53" s="68" t="str">
        <f t="shared" si="310"/>
        <v/>
      </c>
      <c r="DG53" s="92"/>
      <c r="DH53" s="150"/>
      <c r="DI53" s="69"/>
      <c r="DJ53" s="69"/>
      <c r="DK53" s="69"/>
      <c r="DL53" s="69"/>
      <c r="DM53" s="69"/>
      <c r="DN53" s="69"/>
      <c r="DO53" s="68"/>
      <c r="DP53" s="148" t="str">
        <f t="shared" si="67"/>
        <v/>
      </c>
      <c r="DQ53" s="138"/>
      <c r="DR53" s="139"/>
      <c r="DS53" s="139"/>
      <c r="DT53" s="139"/>
      <c r="DU53" s="68" t="str">
        <f t="shared" si="311"/>
        <v/>
      </c>
      <c r="DV53" s="68" t="str">
        <f t="shared" si="312"/>
        <v/>
      </c>
      <c r="DW53" s="68" t="str">
        <f t="shared" si="313"/>
        <v/>
      </c>
      <c r="DX53" s="92"/>
      <c r="DY53" s="150"/>
      <c r="DZ53" s="69"/>
      <c r="EA53" s="69"/>
      <c r="EB53" s="69"/>
      <c r="EC53" s="69"/>
      <c r="ED53" s="69"/>
      <c r="EE53" s="69"/>
      <c r="EF53" s="68"/>
      <c r="EG53" s="148" t="str">
        <f t="shared" si="68"/>
        <v/>
      </c>
      <c r="EH53" s="138"/>
      <c r="EI53" s="139"/>
      <c r="EJ53" s="139"/>
      <c r="EK53" s="139"/>
      <c r="EL53" s="68" t="str">
        <f t="shared" si="314"/>
        <v/>
      </c>
      <c r="EM53" s="68" t="str">
        <f t="shared" si="315"/>
        <v/>
      </c>
      <c r="EN53" s="68" t="str">
        <f t="shared" si="316"/>
        <v/>
      </c>
      <c r="EO53" s="92"/>
      <c r="EP53" s="150"/>
      <c r="EQ53" s="69"/>
      <c r="ER53" s="69"/>
      <c r="ES53" s="69"/>
      <c r="ET53" s="69"/>
      <c r="EU53" s="69"/>
      <c r="EV53" s="69"/>
      <c r="EW53" s="68"/>
      <c r="EX53" s="148" t="str">
        <f t="shared" si="69"/>
        <v/>
      </c>
      <c r="EY53" s="138"/>
      <c r="EZ53" s="139"/>
      <c r="FA53" s="139"/>
      <c r="FB53" s="139"/>
      <c r="FC53" s="68" t="str">
        <f t="shared" si="317"/>
        <v/>
      </c>
      <c r="FD53" s="68" t="str">
        <f t="shared" si="318"/>
        <v/>
      </c>
      <c r="FE53" s="68" t="str">
        <f t="shared" si="319"/>
        <v/>
      </c>
      <c r="FF53" s="92"/>
      <c r="FG53" s="150" t="str">
        <f t="shared" ref="FG53:FG59" si="496">IF(FB53&lt;&gt;0,$EX$17*FB53,"")</f>
        <v/>
      </c>
      <c r="FH53" s="69" t="str">
        <f t="shared" ref="FH53:FH59" si="497">IF(($O53=$EX$15),"КП","")</f>
        <v/>
      </c>
      <c r="FI53" s="69" t="str">
        <f t="shared" ref="FI53:FI59" si="498">IF(($P53=$EX$15),"КР","")</f>
        <v/>
      </c>
      <c r="FJ53" s="69" t="str">
        <f t="shared" ref="FJ53:FJ59" si="499">IF(($Q53=$EX$15),"РГР",IF(($R53=$EX$15),"РГР",IF(($S53=$EX$15),"РГР",IF(($T53=$EX$15),"РГР",""))))</f>
        <v/>
      </c>
      <c r="FK53" s="69" t="str">
        <f t="shared" ref="FK53:FK59" si="500">IF(($U53=$EX$15),"контр",IF(($V53=$EX$15),"контр",IF(($W53=$EX$15),"контр",IF(($X53=$EX$15),"контр",""))))</f>
        <v/>
      </c>
      <c r="FL53" s="69" t="str">
        <f t="shared" ref="FL53:FL59" si="501">IF(($E53=$EX$15),"іспит",IF(($F53=$EX$15),"іспит",IF(($G53=$EX$15),"іспит",IF(($H53=$EX$15),"іспит",""))))</f>
        <v/>
      </c>
      <c r="FM53" s="69" t="str">
        <f t="shared" ref="FM53:FM59" si="502">IF(($I53=$EX$15),"залік",IF(($K53=$EX$15),"залік",IF(($L53=$EX$15),"залік",IF(($M53=$EX$15),"залік",IF(($N53=$EX$15),"залік","")))))</f>
        <v/>
      </c>
      <c r="FN53" s="68" t="str">
        <f>IF(SUM(EY53:FA53)&lt;&gt;0,SUM(FC53:FF53),"")</f>
        <v/>
      </c>
      <c r="FO53" s="146" t="str">
        <f>IF(SUM(FP53:FR53)&lt;&gt;0,SUM(FP53:FR53),"")</f>
        <v/>
      </c>
      <c r="FP53" s="138"/>
      <c r="FQ53" s="139"/>
      <c r="FR53" s="139"/>
      <c r="FS53" s="139"/>
      <c r="FT53" s="68" t="str">
        <f t="shared" ref="FT53:FT59" si="503">IF(FP53&lt;&gt;0,$FO$17*FP53,"")</f>
        <v/>
      </c>
      <c r="FU53" s="68" t="str">
        <f t="shared" ref="FU53:FU59" si="504">IF(FQ53&lt;&gt;0,$FO$17*FQ53,"")</f>
        <v/>
      </c>
      <c r="FV53" s="68" t="str">
        <f t="shared" ref="FV53:FV59" si="505">IF(FR53&lt;&gt;0,$FO$17*FR53,"")</f>
        <v/>
      </c>
      <c r="FW53" s="92"/>
      <c r="FX53" s="150" t="str">
        <f t="shared" ref="FX53:FX59" si="506">IF(FS53&lt;&gt;0,$FO$17*FS53,"")</f>
        <v/>
      </c>
      <c r="FY53" s="69" t="str">
        <f t="shared" ref="FY53:FY59" si="507">IF(($O53=$FO$15),"КП","")</f>
        <v/>
      </c>
      <c r="FZ53" s="69" t="str">
        <f t="shared" ref="FZ53:FZ59" si="508">IF(($P53=$FO$15),"КР","")</f>
        <v/>
      </c>
      <c r="GA53" s="69" t="str">
        <f t="shared" ref="GA53:GA59" si="509">IF(($Q53=$FO$15),"РГР",IF(($R53=$FO$15),"РГР",IF(($S53=$FO$15),"РГР",IF(($T53=$FO$15),"РГР",""))))</f>
        <v/>
      </c>
      <c r="GB53" s="69" t="str">
        <f t="shared" ref="GB53:GB59" si="510">IF(($U53=$FO$15),"контр",IF(($V53=$FO$15),"контр",IF(($W53=$FO$15),"контр",IF(($X53=$FO$15),"контр",""))))</f>
        <v/>
      </c>
      <c r="GC53" s="69" t="str">
        <f t="shared" ref="GC53:GC59" si="511">IF(($E53=$FO$15),"іспит",IF(($F53=$FO$15),"іспит",IF(($G53=$FO$15),"іспит",IF(($H53=$FO$15),"іспит",""))))</f>
        <v/>
      </c>
      <c r="GD53" s="69" t="str">
        <f t="shared" ref="GD53:GD59" si="512">IF(($I53=$FO$15),"залік",IF(($K53=$FO$15),"залік",IF(($L53=$FO$15),"залік",IF(($M53=$FO$15),"залік",IF(($N53=$FO$15),"залік","")))))</f>
        <v/>
      </c>
      <c r="GE53" s="68" t="str">
        <f>IF(SUM(FP53:FR53)&lt;&gt;0,SUM(FT53:FW53),"")</f>
        <v/>
      </c>
      <c r="GF53" s="146" t="str">
        <f>IF(SUM(GG53:GI53)&lt;&gt;0,SUM(GG53:GI53),"")</f>
        <v/>
      </c>
      <c r="GG53" s="138"/>
      <c r="GH53" s="139"/>
      <c r="GI53" s="139"/>
      <c r="GJ53" s="139"/>
      <c r="GK53" s="68" t="str">
        <f t="shared" ref="GK53:GK59" si="513">IF(GG53&lt;&gt;0,$GF$17*GG53,"")</f>
        <v/>
      </c>
      <c r="GL53" s="68" t="str">
        <f t="shared" ref="GL53:GL59" si="514">IF(GH53&lt;&gt;0,$GF$17*GH53,"")</f>
        <v/>
      </c>
      <c r="GM53" s="68" t="str">
        <f t="shared" ref="GM53:GM59" si="515">IF(GI53&lt;&gt;0,$GF$17*GI53,"")</f>
        <v/>
      </c>
      <c r="GN53" s="92"/>
      <c r="GO53" s="150" t="str">
        <f t="shared" ref="GO53:GO59" si="516">IF(GJ53&lt;&gt;0,$GF$17*GJ53,"")</f>
        <v/>
      </c>
      <c r="GP53" s="69" t="str">
        <f t="shared" ref="GP53:GP59" si="517">IF(($O53=$GF$15),"КП","")</f>
        <v/>
      </c>
      <c r="GQ53" s="69" t="str">
        <f t="shared" ref="GQ53:GQ59" si="518">IF(($P53=$GF$15),"КР","")</f>
        <v/>
      </c>
      <c r="GR53" s="69" t="str">
        <f t="shared" ref="GR53:GR59" si="519">IF(($Q53=$GF$15),"РГР",IF(($R53=$GF$15),"РГР",IF(($S53=$GF$15),"РГР",IF(($T53=$GF$15),"РГР",""))))</f>
        <v/>
      </c>
      <c r="GS53" s="69" t="str">
        <f t="shared" ref="GS53:GS59" si="520">IF(($U53=$GF$15),"контр",IF(($V53=$GF$15),"контр",IF(($W53=$GF$15),"контр",IF(($X53=$GF$15),"контр",""))))</f>
        <v/>
      </c>
      <c r="GT53" s="69" t="str">
        <f t="shared" ref="GT53:GT59" si="521">IF(($E53=$GF$15),"іспит",IF(($F53=$GF$15),"іспит",IF(($G53=$GF$15),"іспит",IF(($H53=$GF$15),"іспит",""))))</f>
        <v/>
      </c>
      <c r="GU53" s="69" t="str">
        <f t="shared" ref="GU53:GU59" si="522">IF(($I53=$GF$15),"залік",IF(($K53=$GF$15),"залік",IF(($L53=$GF$15),"залік",IF(($M53=$GF$15),"залік",IF(($N53=$GF$15),"залік","")))))</f>
        <v/>
      </c>
      <c r="GV53" s="68" t="str">
        <f>IF(SUM(GG53:GI53)&lt;&gt;0,SUM(GK53:GN53),"")</f>
        <v/>
      </c>
      <c r="GW53" s="146" t="str">
        <f>IF(SUM(GX53:GZ53)&lt;&gt;0,SUM(GX53:GZ53),"")</f>
        <v/>
      </c>
      <c r="GX53" s="138"/>
      <c r="GY53" s="139"/>
      <c r="GZ53" s="139"/>
      <c r="HA53" s="139"/>
      <c r="HB53" s="68" t="str">
        <f t="shared" ref="HB53:HB59" si="523">IF(GX53&lt;&gt;0,$GW$17*GX53,"")</f>
        <v/>
      </c>
      <c r="HC53" s="68" t="str">
        <f t="shared" ref="HC53:HC59" si="524">IF(GY53&lt;&gt;0,$GW$17*GY53,"")</f>
        <v/>
      </c>
      <c r="HD53" s="68" t="str">
        <f t="shared" ref="HD53:HD59" si="525">IF(GZ53&lt;&gt;0,$GW$17*GZ53,"")</f>
        <v/>
      </c>
      <c r="HE53" s="92"/>
      <c r="HF53" s="150" t="str">
        <f t="shared" ref="HF53:HF59" si="526">IF(HA53&lt;&gt;0,$GW$17*HA53,"")</f>
        <v/>
      </c>
      <c r="HG53" s="69" t="str">
        <f t="shared" ref="HG53:HG59" si="527">IF(($O53=$GW$15),"КП","")</f>
        <v/>
      </c>
      <c r="HH53" s="69" t="str">
        <f t="shared" ref="HH53:HH59" si="528">IF(($P53=$GW$15),"КР","")</f>
        <v/>
      </c>
      <c r="HI53" s="69" t="str">
        <f t="shared" ref="HI53:HI59" si="529">IF(($Q53=$GW$15),"РГР",IF(($R53=$GW$15),"РГР",IF(($S53=$GW$15),"РГР",IF(($T53=$GW$15),"РГР",""))))</f>
        <v/>
      </c>
      <c r="HJ53" s="69" t="str">
        <f t="shared" ref="HJ53:HJ59" si="530">IF(($U53=$GW$15),"контр",IF(($V53=$GW$15),"контр",IF(($W53=$GW$15),"контр",IF(($X53=$GW$15),"контр",""))))</f>
        <v/>
      </c>
      <c r="HK53" s="69" t="str">
        <f t="shared" ref="HK53:HK59" si="531">IF(($E53=$GW$15),"іспит",IF(($F53=$GW$15),"іспит",IF(($G53=$GW$15),"іспит",IF(($H53=$GW$15),"іспит",""))))</f>
        <v/>
      </c>
      <c r="HL53" s="69" t="str">
        <f t="shared" ref="HL53:HL59" si="532">IF(($I53=$GW$15),"залік",IF(($K53=$GW$15),"залік",IF(($L53=$GW$15),"залік",IF(($M53=$GW$15),"залік",IF(($N53=$GW$15),"залік","")))))</f>
        <v/>
      </c>
      <c r="HM53" s="68" t="str">
        <f>IF(SUM(GX53:GZ53)&lt;&gt;0,SUM(HB53:HE53),"")</f>
        <v/>
      </c>
      <c r="HN53" s="146" t="str">
        <f>IF(SUM(HO53:HQ53)&lt;&gt;0,SUM(HO53:HQ53),"")</f>
        <v/>
      </c>
      <c r="HO53" s="138"/>
      <c r="HP53" s="139"/>
      <c r="HQ53" s="139"/>
      <c r="HR53" s="139"/>
      <c r="HS53" s="68" t="str">
        <f t="shared" ref="HS53:HS59" si="533">IF(HO53&lt;&gt;0,$HN$17*HO53,"")</f>
        <v/>
      </c>
      <c r="HT53" s="68" t="str">
        <f t="shared" ref="HT53:HT59" si="534">IF(HP53&lt;&gt;0,$HN$17*HP53,"")</f>
        <v/>
      </c>
      <c r="HU53" s="68" t="str">
        <f t="shared" ref="HU53:HU59" si="535">IF(HQ53&lt;&gt;0,$HN$17*HQ53,"")</f>
        <v/>
      </c>
      <c r="HV53" s="92"/>
      <c r="HW53" s="150" t="str">
        <f t="shared" ref="HW53:HW59" si="536">IF(HR53&lt;&gt;0,$GW$17*HR53,"")</f>
        <v/>
      </c>
      <c r="HX53" s="69" t="str">
        <f t="shared" ref="HX53:HX59" si="537">IF(($O53=$HN$15),"КП","")</f>
        <v/>
      </c>
      <c r="HY53" s="69" t="str">
        <f t="shared" ref="HY53:HY59" si="538">IF(($P53=$HN$15),"КР","")</f>
        <v/>
      </c>
      <c r="HZ53" s="69" t="str">
        <f t="shared" ref="HZ53:HZ59" si="539">IF(($Q53=$HN$15),"РГР",IF(($R53=$HN$15),"РГР",IF(($S53=$HN$15),"РГР",IF(($T53=$HN$15),"РГР",""))))</f>
        <v/>
      </c>
      <c r="IA53" s="69" t="str">
        <f t="shared" ref="IA53:IA59" si="540">IF(($U53=$HN$15),"контр",IF(($V53=$HN$15),"контр",IF(($W53=$HN$15),"контр",IF(($X53=$HN$15),"контр",""))))</f>
        <v/>
      </c>
      <c r="IB53" s="69" t="str">
        <f t="shared" ref="IB53:IB59" si="541">IF(($E53=$HN$15),"іспит",IF(($F53=$HN$15),"іспит",IF(($G53=$HN$15),"іспит",IF(($H53=$HN$15),"іспит",""))))</f>
        <v/>
      </c>
      <c r="IC53" s="69" t="str">
        <f t="shared" ref="IC53:IC59" si="542">IF(($I53=$HN$15),"залік",IF(($K53=$HN$15),"залік",IF(($L53=$HN$15),"залік",IF(($M53=$HN$15),"залік",IF(($N53=$HN$15),"залік","")))))</f>
        <v/>
      </c>
      <c r="ID53" s="68" t="str">
        <f>IF(SUM(HO53:HQ53)&lt;&gt;0,SUM(HS53:HV53),"")</f>
        <v/>
      </c>
      <c r="IE53" s="216"/>
    </row>
    <row r="54" spans="1:239" s="1" customFormat="1" ht="19.5" customHeight="1" x14ac:dyDescent="0.3">
      <c r="A54" s="233" t="s">
        <v>273</v>
      </c>
      <c r="B54" s="131">
        <v>111</v>
      </c>
      <c r="C54" s="132" t="s">
        <v>288</v>
      </c>
      <c r="D54" s="259"/>
      <c r="E54" s="11"/>
      <c r="F54" s="11"/>
      <c r="G54" s="11"/>
      <c r="H54" s="12"/>
      <c r="I54" s="11"/>
      <c r="J54" s="11"/>
      <c r="K54" s="11">
        <v>4</v>
      </c>
      <c r="L54" s="11"/>
      <c r="M54" s="11"/>
      <c r="N54" s="11"/>
      <c r="O54" s="13"/>
      <c r="P54" s="13"/>
      <c r="Q54" s="11"/>
      <c r="R54" s="11"/>
      <c r="S54" s="11"/>
      <c r="T54" s="12"/>
      <c r="U54" s="11"/>
      <c r="V54" s="11"/>
      <c r="W54" s="11"/>
      <c r="X54" s="11"/>
      <c r="Y54" s="262">
        <v>4</v>
      </c>
      <c r="Z54" s="115"/>
      <c r="AA54" s="59">
        <f t="shared" si="290"/>
        <v>120</v>
      </c>
      <c r="AB54" s="19"/>
      <c r="AC54" s="78"/>
      <c r="AD54" s="78"/>
      <c r="AE54" s="78"/>
      <c r="AF54" s="79">
        <f t="shared" si="493"/>
        <v>120</v>
      </c>
      <c r="AG54" s="80">
        <f t="shared" si="494"/>
        <v>1</v>
      </c>
      <c r="AH54" s="77">
        <f t="shared" si="495"/>
        <v>120</v>
      </c>
      <c r="AI54" s="146" t="str">
        <f t="shared" si="298"/>
        <v/>
      </c>
      <c r="AJ54" s="138"/>
      <c r="AK54" s="139"/>
      <c r="AL54" s="139"/>
      <c r="AM54" s="139"/>
      <c r="AN54" s="68"/>
      <c r="AO54" s="68"/>
      <c r="AP54" s="68"/>
      <c r="AQ54" s="92"/>
      <c r="AR54" s="150"/>
      <c r="AS54" s="69"/>
      <c r="AT54" s="69"/>
      <c r="AU54" s="69"/>
      <c r="AV54" s="69"/>
      <c r="AW54" s="69"/>
      <c r="AX54" s="69"/>
      <c r="AY54" s="68"/>
      <c r="AZ54" s="148" t="str">
        <f t="shared" si="63"/>
        <v/>
      </c>
      <c r="BA54" s="138"/>
      <c r="BB54" s="139"/>
      <c r="BC54" s="139"/>
      <c r="BD54" s="139"/>
      <c r="BE54" s="68"/>
      <c r="BF54" s="68"/>
      <c r="BG54" s="68"/>
      <c r="BH54" s="92"/>
      <c r="BI54" s="150"/>
      <c r="BJ54" s="69"/>
      <c r="BK54" s="69"/>
      <c r="BL54" s="69"/>
      <c r="BM54" s="69"/>
      <c r="BN54" s="69"/>
      <c r="BO54" s="69"/>
      <c r="BP54" s="68"/>
      <c r="BQ54" s="148" t="str">
        <f t="shared" si="64"/>
        <v/>
      </c>
      <c r="BR54" s="138"/>
      <c r="BS54" s="139"/>
      <c r="BT54" s="139"/>
      <c r="BU54" s="139"/>
      <c r="BV54" s="68" t="str">
        <f t="shared" si="302"/>
        <v/>
      </c>
      <c r="BW54" s="68" t="str">
        <f t="shared" si="303"/>
        <v/>
      </c>
      <c r="BX54" s="68" t="str">
        <f t="shared" si="304"/>
        <v/>
      </c>
      <c r="BY54" s="92"/>
      <c r="BZ54" s="150"/>
      <c r="CA54" s="69"/>
      <c r="CB54" s="69"/>
      <c r="CC54" s="69"/>
      <c r="CD54" s="69"/>
      <c r="CE54" s="69"/>
      <c r="CF54" s="69"/>
      <c r="CG54" s="68"/>
      <c r="CH54" s="148" t="str">
        <f t="shared" si="65"/>
        <v/>
      </c>
      <c r="CI54" s="138"/>
      <c r="CJ54" s="139"/>
      <c r="CK54" s="139"/>
      <c r="CL54" s="139"/>
      <c r="CM54" s="68" t="str">
        <f t="shared" si="305"/>
        <v/>
      </c>
      <c r="CN54" s="68" t="str">
        <f t="shared" si="306"/>
        <v/>
      </c>
      <c r="CO54" s="68" t="str">
        <f t="shared" si="307"/>
        <v/>
      </c>
      <c r="CP54" s="92"/>
      <c r="CQ54" s="150"/>
      <c r="CR54" s="69"/>
      <c r="CS54" s="69"/>
      <c r="CT54" s="69"/>
      <c r="CU54" s="69"/>
      <c r="CV54" s="69"/>
      <c r="CW54" s="69"/>
      <c r="CX54" s="68"/>
      <c r="CY54" s="148" t="str">
        <f t="shared" si="66"/>
        <v/>
      </c>
      <c r="CZ54" s="138"/>
      <c r="DA54" s="139"/>
      <c r="DB54" s="139"/>
      <c r="DC54" s="139"/>
      <c r="DD54" s="68" t="str">
        <f t="shared" si="308"/>
        <v/>
      </c>
      <c r="DE54" s="68" t="str">
        <f t="shared" si="309"/>
        <v/>
      </c>
      <c r="DF54" s="68" t="str">
        <f t="shared" si="310"/>
        <v/>
      </c>
      <c r="DG54" s="92"/>
      <c r="DH54" s="150"/>
      <c r="DI54" s="69"/>
      <c r="DJ54" s="69"/>
      <c r="DK54" s="69"/>
      <c r="DL54" s="69"/>
      <c r="DM54" s="69"/>
      <c r="DN54" s="69"/>
      <c r="DO54" s="68"/>
      <c r="DP54" s="148" t="str">
        <f t="shared" si="67"/>
        <v/>
      </c>
      <c r="DQ54" s="138"/>
      <c r="DR54" s="139"/>
      <c r="DS54" s="139"/>
      <c r="DT54" s="139"/>
      <c r="DU54" s="68" t="str">
        <f t="shared" si="311"/>
        <v/>
      </c>
      <c r="DV54" s="68" t="str">
        <f t="shared" si="312"/>
        <v/>
      </c>
      <c r="DW54" s="68" t="str">
        <f t="shared" si="313"/>
        <v/>
      </c>
      <c r="DX54" s="92"/>
      <c r="DY54" s="150"/>
      <c r="DZ54" s="69"/>
      <c r="EA54" s="69"/>
      <c r="EB54" s="69"/>
      <c r="EC54" s="69"/>
      <c r="ED54" s="69"/>
      <c r="EE54" s="69"/>
      <c r="EF54" s="68"/>
      <c r="EG54" s="148" t="str">
        <f t="shared" si="68"/>
        <v/>
      </c>
      <c r="EH54" s="138"/>
      <c r="EI54" s="139"/>
      <c r="EJ54" s="139"/>
      <c r="EK54" s="139"/>
      <c r="EL54" s="68" t="str">
        <f t="shared" si="314"/>
        <v/>
      </c>
      <c r="EM54" s="68" t="str">
        <f t="shared" si="315"/>
        <v/>
      </c>
      <c r="EN54" s="68" t="str">
        <f t="shared" si="316"/>
        <v/>
      </c>
      <c r="EO54" s="92"/>
      <c r="EP54" s="150"/>
      <c r="EQ54" s="69"/>
      <c r="ER54" s="69"/>
      <c r="ES54" s="69"/>
      <c r="ET54" s="69"/>
      <c r="EU54" s="69"/>
      <c r="EV54" s="69"/>
      <c r="EW54" s="68"/>
      <c r="EX54" s="148" t="str">
        <f t="shared" si="69"/>
        <v/>
      </c>
      <c r="EY54" s="138"/>
      <c r="EZ54" s="139"/>
      <c r="FA54" s="139"/>
      <c r="FB54" s="139"/>
      <c r="FC54" s="68" t="str">
        <f t="shared" si="317"/>
        <v/>
      </c>
      <c r="FD54" s="68" t="str">
        <f t="shared" si="318"/>
        <v/>
      </c>
      <c r="FE54" s="68" t="str">
        <f t="shared" si="319"/>
        <v/>
      </c>
      <c r="FF54" s="92"/>
      <c r="FG54" s="150" t="str">
        <f t="shared" si="496"/>
        <v/>
      </c>
      <c r="FH54" s="69" t="str">
        <f t="shared" si="497"/>
        <v/>
      </c>
      <c r="FI54" s="69" t="str">
        <f t="shared" si="498"/>
        <v/>
      </c>
      <c r="FJ54" s="69" t="str">
        <f t="shared" si="499"/>
        <v/>
      </c>
      <c r="FK54" s="69" t="str">
        <f t="shared" si="500"/>
        <v/>
      </c>
      <c r="FL54" s="69" t="str">
        <f t="shared" si="501"/>
        <v/>
      </c>
      <c r="FM54" s="69" t="str">
        <f t="shared" si="502"/>
        <v/>
      </c>
      <c r="FN54" s="68" t="str">
        <f>IF(SUM(EY54:FA54)&lt;&gt;0,SUM(FC54:FF54),"")</f>
        <v/>
      </c>
      <c r="FO54" s="146" t="str">
        <f>IF(SUM(FP54:FR54)&lt;&gt;0,SUM(FP54:FR54),"")</f>
        <v/>
      </c>
      <c r="FP54" s="138"/>
      <c r="FQ54" s="139"/>
      <c r="FR54" s="139"/>
      <c r="FS54" s="139"/>
      <c r="FT54" s="68" t="str">
        <f t="shared" si="503"/>
        <v/>
      </c>
      <c r="FU54" s="68" t="str">
        <f t="shared" si="504"/>
        <v/>
      </c>
      <c r="FV54" s="68" t="str">
        <f t="shared" si="505"/>
        <v/>
      </c>
      <c r="FW54" s="92"/>
      <c r="FX54" s="150" t="str">
        <f t="shared" si="506"/>
        <v/>
      </c>
      <c r="FY54" s="69" t="str">
        <f t="shared" si="507"/>
        <v/>
      </c>
      <c r="FZ54" s="69" t="str">
        <f t="shared" si="508"/>
        <v/>
      </c>
      <c r="GA54" s="69" t="str">
        <f t="shared" si="509"/>
        <v/>
      </c>
      <c r="GB54" s="69" t="str">
        <f t="shared" si="510"/>
        <v/>
      </c>
      <c r="GC54" s="69" t="str">
        <f t="shared" si="511"/>
        <v/>
      </c>
      <c r="GD54" s="69" t="str">
        <f t="shared" si="512"/>
        <v/>
      </c>
      <c r="GE54" s="68" t="str">
        <f>IF(SUM(FP54:FR54)&lt;&gt;0,SUM(FT54:FW54),"")</f>
        <v/>
      </c>
      <c r="GF54" s="146" t="str">
        <f>IF(SUM(GG54:GI54)&lt;&gt;0,SUM(GG54:GI54),"")</f>
        <v/>
      </c>
      <c r="GG54" s="138"/>
      <c r="GH54" s="139"/>
      <c r="GI54" s="139"/>
      <c r="GJ54" s="139"/>
      <c r="GK54" s="68" t="str">
        <f t="shared" si="513"/>
        <v/>
      </c>
      <c r="GL54" s="68" t="str">
        <f t="shared" si="514"/>
        <v/>
      </c>
      <c r="GM54" s="68" t="str">
        <f t="shared" si="515"/>
        <v/>
      </c>
      <c r="GN54" s="92"/>
      <c r="GO54" s="150" t="str">
        <f t="shared" si="516"/>
        <v/>
      </c>
      <c r="GP54" s="69" t="str">
        <f t="shared" si="517"/>
        <v/>
      </c>
      <c r="GQ54" s="69" t="str">
        <f t="shared" si="518"/>
        <v/>
      </c>
      <c r="GR54" s="69" t="str">
        <f t="shared" si="519"/>
        <v/>
      </c>
      <c r="GS54" s="69" t="str">
        <f t="shared" si="520"/>
        <v/>
      </c>
      <c r="GT54" s="69" t="str">
        <f t="shared" si="521"/>
        <v/>
      </c>
      <c r="GU54" s="69" t="str">
        <f t="shared" si="522"/>
        <v/>
      </c>
      <c r="GV54" s="68" t="str">
        <f>IF(SUM(GG54:GI54)&lt;&gt;0,SUM(GK54:GN54),"")</f>
        <v/>
      </c>
      <c r="GW54" s="146" t="str">
        <f>IF(SUM(GX54:GZ54)&lt;&gt;0,SUM(GX54:GZ54),"")</f>
        <v/>
      </c>
      <c r="GX54" s="138"/>
      <c r="GY54" s="139"/>
      <c r="GZ54" s="139"/>
      <c r="HA54" s="139"/>
      <c r="HB54" s="68" t="str">
        <f t="shared" si="523"/>
        <v/>
      </c>
      <c r="HC54" s="68" t="str">
        <f t="shared" si="524"/>
        <v/>
      </c>
      <c r="HD54" s="68" t="str">
        <f t="shared" si="525"/>
        <v/>
      </c>
      <c r="HE54" s="92"/>
      <c r="HF54" s="150" t="str">
        <f t="shared" si="526"/>
        <v/>
      </c>
      <c r="HG54" s="69" t="str">
        <f t="shared" si="527"/>
        <v/>
      </c>
      <c r="HH54" s="69" t="str">
        <f t="shared" si="528"/>
        <v/>
      </c>
      <c r="HI54" s="69" t="str">
        <f t="shared" si="529"/>
        <v/>
      </c>
      <c r="HJ54" s="69" t="str">
        <f t="shared" si="530"/>
        <v/>
      </c>
      <c r="HK54" s="69" t="str">
        <f t="shared" si="531"/>
        <v/>
      </c>
      <c r="HL54" s="69" t="str">
        <f t="shared" si="532"/>
        <v/>
      </c>
      <c r="HM54" s="68" t="str">
        <f>IF(SUM(GX54:GZ54)&lt;&gt;0,SUM(HB54:HE54),"")</f>
        <v/>
      </c>
      <c r="HN54" s="146" t="str">
        <f>IF(SUM(HO54:HQ54)&lt;&gt;0,SUM(HO54:HQ54),"")</f>
        <v/>
      </c>
      <c r="HO54" s="138"/>
      <c r="HP54" s="139"/>
      <c r="HQ54" s="139"/>
      <c r="HR54" s="139"/>
      <c r="HS54" s="68" t="str">
        <f t="shared" si="533"/>
        <v/>
      </c>
      <c r="HT54" s="68" t="str">
        <f t="shared" si="534"/>
        <v/>
      </c>
      <c r="HU54" s="68" t="str">
        <f t="shared" si="535"/>
        <v/>
      </c>
      <c r="HV54" s="92"/>
      <c r="HW54" s="150" t="str">
        <f t="shared" si="536"/>
        <v/>
      </c>
      <c r="HX54" s="69" t="str">
        <f t="shared" si="537"/>
        <v/>
      </c>
      <c r="HY54" s="69" t="str">
        <f t="shared" si="538"/>
        <v/>
      </c>
      <c r="HZ54" s="69" t="str">
        <f t="shared" si="539"/>
        <v/>
      </c>
      <c r="IA54" s="69" t="str">
        <f t="shared" si="540"/>
        <v/>
      </c>
      <c r="IB54" s="69" t="str">
        <f t="shared" si="541"/>
        <v/>
      </c>
      <c r="IC54" s="69" t="str">
        <f t="shared" si="542"/>
        <v/>
      </c>
      <c r="ID54" s="68" t="str">
        <f>IF(SUM(HO54:HQ54)&lt;&gt;0,SUM(HS54:HV54),"")</f>
        <v/>
      </c>
      <c r="IE54" s="216"/>
    </row>
    <row r="55" spans="1:239" s="1" customFormat="1" ht="19.5" customHeight="1" x14ac:dyDescent="0.3">
      <c r="A55" s="233" t="s">
        <v>274</v>
      </c>
      <c r="B55" s="131">
        <v>111</v>
      </c>
      <c r="C55" s="132" t="s">
        <v>290</v>
      </c>
      <c r="D55" s="259"/>
      <c r="E55" s="11"/>
      <c r="F55" s="11"/>
      <c r="G55" s="11"/>
      <c r="H55" s="12"/>
      <c r="I55" s="11"/>
      <c r="J55" s="11"/>
      <c r="K55" s="11"/>
      <c r="L55" s="11">
        <v>6</v>
      </c>
      <c r="M55" s="11"/>
      <c r="N55" s="11"/>
      <c r="O55" s="13"/>
      <c r="P55" s="13"/>
      <c r="Q55" s="11"/>
      <c r="R55" s="11"/>
      <c r="S55" s="11"/>
      <c r="T55" s="12"/>
      <c r="U55" s="11"/>
      <c r="V55" s="11"/>
      <c r="W55" s="11"/>
      <c r="X55" s="11"/>
      <c r="Y55" s="262">
        <v>4</v>
      </c>
      <c r="Z55" s="115"/>
      <c r="AA55" s="59">
        <f t="shared" si="290"/>
        <v>120</v>
      </c>
      <c r="AB55" s="19"/>
      <c r="AC55" s="78"/>
      <c r="AD55" s="78"/>
      <c r="AE55" s="78"/>
      <c r="AF55" s="79">
        <f t="shared" si="493"/>
        <v>120</v>
      </c>
      <c r="AG55" s="80">
        <f t="shared" si="494"/>
        <v>1</v>
      </c>
      <c r="AH55" s="77">
        <f t="shared" si="495"/>
        <v>120</v>
      </c>
      <c r="AI55" s="146" t="str">
        <f t="shared" si="298"/>
        <v/>
      </c>
      <c r="AJ55" s="138"/>
      <c r="AK55" s="139"/>
      <c r="AL55" s="139"/>
      <c r="AM55" s="139"/>
      <c r="AN55" s="68"/>
      <c r="AO55" s="68"/>
      <c r="AP55" s="68"/>
      <c r="AQ55" s="92"/>
      <c r="AR55" s="150"/>
      <c r="AS55" s="69"/>
      <c r="AT55" s="69"/>
      <c r="AU55" s="69"/>
      <c r="AV55" s="69"/>
      <c r="AW55" s="69"/>
      <c r="AX55" s="69"/>
      <c r="AY55" s="68"/>
      <c r="AZ55" s="148" t="str">
        <f t="shared" si="63"/>
        <v/>
      </c>
      <c r="BA55" s="138"/>
      <c r="BB55" s="139"/>
      <c r="BC55" s="139"/>
      <c r="BD55" s="139"/>
      <c r="BE55" s="68"/>
      <c r="BF55" s="68"/>
      <c r="BG55" s="68"/>
      <c r="BH55" s="92"/>
      <c r="BI55" s="150"/>
      <c r="BJ55" s="69"/>
      <c r="BK55" s="69"/>
      <c r="BL55" s="69"/>
      <c r="BM55" s="69"/>
      <c r="BN55" s="69"/>
      <c r="BO55" s="69"/>
      <c r="BP55" s="68"/>
      <c r="BQ55" s="148" t="str">
        <f t="shared" si="64"/>
        <v/>
      </c>
      <c r="BR55" s="138"/>
      <c r="BS55" s="139"/>
      <c r="BT55" s="139"/>
      <c r="BU55" s="139"/>
      <c r="BV55" s="68" t="str">
        <f t="shared" si="302"/>
        <v/>
      </c>
      <c r="BW55" s="68" t="str">
        <f t="shared" si="303"/>
        <v/>
      </c>
      <c r="BX55" s="68" t="str">
        <f t="shared" si="304"/>
        <v/>
      </c>
      <c r="BY55" s="92"/>
      <c r="BZ55" s="150"/>
      <c r="CA55" s="69"/>
      <c r="CB55" s="69"/>
      <c r="CC55" s="69"/>
      <c r="CD55" s="69"/>
      <c r="CE55" s="69"/>
      <c r="CF55" s="69"/>
      <c r="CG55" s="68"/>
      <c r="CH55" s="148" t="str">
        <f t="shared" si="65"/>
        <v/>
      </c>
      <c r="CI55" s="138"/>
      <c r="CJ55" s="139"/>
      <c r="CK55" s="139"/>
      <c r="CL55" s="139"/>
      <c r="CM55" s="68" t="str">
        <f t="shared" si="305"/>
        <v/>
      </c>
      <c r="CN55" s="68" t="str">
        <f t="shared" si="306"/>
        <v/>
      </c>
      <c r="CO55" s="68" t="str">
        <f t="shared" si="307"/>
        <v/>
      </c>
      <c r="CP55" s="92"/>
      <c r="CQ55" s="150"/>
      <c r="CR55" s="69"/>
      <c r="CS55" s="69"/>
      <c r="CT55" s="69"/>
      <c r="CU55" s="69"/>
      <c r="CV55" s="69"/>
      <c r="CW55" s="69"/>
      <c r="CX55" s="68"/>
      <c r="CY55" s="148" t="str">
        <f t="shared" si="66"/>
        <v/>
      </c>
      <c r="CZ55" s="138"/>
      <c r="DA55" s="139"/>
      <c r="DB55" s="139"/>
      <c r="DC55" s="139"/>
      <c r="DD55" s="68" t="str">
        <f t="shared" si="308"/>
        <v/>
      </c>
      <c r="DE55" s="68" t="str">
        <f t="shared" si="309"/>
        <v/>
      </c>
      <c r="DF55" s="68" t="str">
        <f t="shared" si="310"/>
        <v/>
      </c>
      <c r="DG55" s="92"/>
      <c r="DH55" s="150"/>
      <c r="DI55" s="69"/>
      <c r="DJ55" s="69"/>
      <c r="DK55" s="69"/>
      <c r="DL55" s="69"/>
      <c r="DM55" s="69"/>
      <c r="DN55" s="69"/>
      <c r="DO55" s="68"/>
      <c r="DP55" s="148" t="str">
        <f t="shared" si="67"/>
        <v/>
      </c>
      <c r="DQ55" s="138"/>
      <c r="DR55" s="139"/>
      <c r="DS55" s="139"/>
      <c r="DT55" s="139"/>
      <c r="DU55" s="68" t="str">
        <f t="shared" si="311"/>
        <v/>
      </c>
      <c r="DV55" s="68" t="str">
        <f t="shared" si="312"/>
        <v/>
      </c>
      <c r="DW55" s="68" t="str">
        <f t="shared" si="313"/>
        <v/>
      </c>
      <c r="DX55" s="92"/>
      <c r="DY55" s="150"/>
      <c r="DZ55" s="69"/>
      <c r="EA55" s="69"/>
      <c r="EB55" s="69"/>
      <c r="EC55" s="69"/>
      <c r="ED55" s="69"/>
      <c r="EE55" s="69"/>
      <c r="EF55" s="68"/>
      <c r="EG55" s="148" t="str">
        <f t="shared" si="68"/>
        <v/>
      </c>
      <c r="EH55" s="138"/>
      <c r="EI55" s="139"/>
      <c r="EJ55" s="139"/>
      <c r="EK55" s="139"/>
      <c r="EL55" s="68" t="str">
        <f t="shared" si="314"/>
        <v/>
      </c>
      <c r="EM55" s="68" t="str">
        <f t="shared" si="315"/>
        <v/>
      </c>
      <c r="EN55" s="68" t="str">
        <f t="shared" si="316"/>
        <v/>
      </c>
      <c r="EO55" s="92"/>
      <c r="EP55" s="150"/>
      <c r="EQ55" s="69"/>
      <c r="ER55" s="69"/>
      <c r="ES55" s="69"/>
      <c r="ET55" s="69"/>
      <c r="EU55" s="69"/>
      <c r="EV55" s="69"/>
      <c r="EW55" s="68"/>
      <c r="EX55" s="148" t="str">
        <f t="shared" si="69"/>
        <v/>
      </c>
      <c r="EY55" s="138"/>
      <c r="EZ55" s="139"/>
      <c r="FA55" s="139"/>
      <c r="FB55" s="139"/>
      <c r="FC55" s="68" t="str">
        <f t="shared" si="317"/>
        <v/>
      </c>
      <c r="FD55" s="68" t="str">
        <f t="shared" si="318"/>
        <v/>
      </c>
      <c r="FE55" s="68" t="str">
        <f t="shared" si="319"/>
        <v/>
      </c>
      <c r="FF55" s="92"/>
      <c r="FG55" s="150" t="str">
        <f t="shared" si="496"/>
        <v/>
      </c>
      <c r="FH55" s="69" t="str">
        <f t="shared" si="497"/>
        <v/>
      </c>
      <c r="FI55" s="69" t="str">
        <f t="shared" si="498"/>
        <v/>
      </c>
      <c r="FJ55" s="69" t="str">
        <f t="shared" si="499"/>
        <v/>
      </c>
      <c r="FK55" s="69" t="str">
        <f t="shared" si="500"/>
        <v/>
      </c>
      <c r="FL55" s="69" t="str">
        <f t="shared" si="501"/>
        <v/>
      </c>
      <c r="FM55" s="69" t="str">
        <f t="shared" si="502"/>
        <v/>
      </c>
      <c r="FN55" s="68" t="str">
        <f>IF(SUM(EY55:FA55)&lt;&gt;0,SUM(FC55:FF55),"")</f>
        <v/>
      </c>
      <c r="FO55" s="146" t="str">
        <f>IF(SUM(FP55:FR55)&lt;&gt;0,SUM(FP55:FR55),"")</f>
        <v/>
      </c>
      <c r="FP55" s="138"/>
      <c r="FQ55" s="139"/>
      <c r="FR55" s="139"/>
      <c r="FS55" s="139"/>
      <c r="FT55" s="68" t="str">
        <f t="shared" si="503"/>
        <v/>
      </c>
      <c r="FU55" s="68" t="str">
        <f t="shared" si="504"/>
        <v/>
      </c>
      <c r="FV55" s="68" t="str">
        <f t="shared" si="505"/>
        <v/>
      </c>
      <c r="FW55" s="92"/>
      <c r="FX55" s="150" t="str">
        <f t="shared" si="506"/>
        <v/>
      </c>
      <c r="FY55" s="69" t="str">
        <f t="shared" si="507"/>
        <v/>
      </c>
      <c r="FZ55" s="69" t="str">
        <f t="shared" si="508"/>
        <v/>
      </c>
      <c r="GA55" s="69" t="str">
        <f t="shared" si="509"/>
        <v/>
      </c>
      <c r="GB55" s="69" t="str">
        <f t="shared" si="510"/>
        <v/>
      </c>
      <c r="GC55" s="69" t="str">
        <f t="shared" si="511"/>
        <v/>
      </c>
      <c r="GD55" s="69" t="str">
        <f t="shared" si="512"/>
        <v/>
      </c>
      <c r="GE55" s="68" t="str">
        <f>IF(SUM(FP55:FR55)&lt;&gt;0,SUM(FT55:FW55),"")</f>
        <v/>
      </c>
      <c r="GF55" s="146" t="str">
        <f>IF(SUM(GG55:GI55)&lt;&gt;0,SUM(GG55:GI55),"")</f>
        <v/>
      </c>
      <c r="GG55" s="138"/>
      <c r="GH55" s="139"/>
      <c r="GI55" s="139"/>
      <c r="GJ55" s="139"/>
      <c r="GK55" s="68" t="str">
        <f t="shared" si="513"/>
        <v/>
      </c>
      <c r="GL55" s="68" t="str">
        <f t="shared" si="514"/>
        <v/>
      </c>
      <c r="GM55" s="68" t="str">
        <f t="shared" si="515"/>
        <v/>
      </c>
      <c r="GN55" s="92"/>
      <c r="GO55" s="150" t="str">
        <f t="shared" si="516"/>
        <v/>
      </c>
      <c r="GP55" s="69" t="str">
        <f t="shared" si="517"/>
        <v/>
      </c>
      <c r="GQ55" s="69" t="str">
        <f t="shared" si="518"/>
        <v/>
      </c>
      <c r="GR55" s="69" t="str">
        <f t="shared" si="519"/>
        <v/>
      </c>
      <c r="GS55" s="69" t="str">
        <f t="shared" si="520"/>
        <v/>
      </c>
      <c r="GT55" s="69" t="str">
        <f t="shared" si="521"/>
        <v/>
      </c>
      <c r="GU55" s="69" t="str">
        <f t="shared" si="522"/>
        <v/>
      </c>
      <c r="GV55" s="68" t="str">
        <f>IF(SUM(GG55:GI55)&lt;&gt;0,SUM(GK55:GN55),"")</f>
        <v/>
      </c>
      <c r="GW55" s="146" t="str">
        <f>IF(SUM(GX55:GZ55)&lt;&gt;0,SUM(GX55:GZ55),"")</f>
        <v/>
      </c>
      <c r="GX55" s="138"/>
      <c r="GY55" s="139"/>
      <c r="GZ55" s="139"/>
      <c r="HA55" s="139"/>
      <c r="HB55" s="68" t="str">
        <f t="shared" si="523"/>
        <v/>
      </c>
      <c r="HC55" s="68" t="str">
        <f t="shared" si="524"/>
        <v/>
      </c>
      <c r="HD55" s="68" t="str">
        <f t="shared" si="525"/>
        <v/>
      </c>
      <c r="HE55" s="92"/>
      <c r="HF55" s="150" t="str">
        <f t="shared" si="526"/>
        <v/>
      </c>
      <c r="HG55" s="69" t="str">
        <f t="shared" si="527"/>
        <v/>
      </c>
      <c r="HH55" s="69" t="str">
        <f t="shared" si="528"/>
        <v/>
      </c>
      <c r="HI55" s="69" t="str">
        <f t="shared" si="529"/>
        <v/>
      </c>
      <c r="HJ55" s="69" t="str">
        <f t="shared" si="530"/>
        <v/>
      </c>
      <c r="HK55" s="69" t="str">
        <f t="shared" si="531"/>
        <v/>
      </c>
      <c r="HL55" s="69" t="str">
        <f t="shared" si="532"/>
        <v/>
      </c>
      <c r="HM55" s="68" t="str">
        <f>IF(SUM(GX55:GZ55)&lt;&gt;0,SUM(HB55:HE55),"")</f>
        <v/>
      </c>
      <c r="HN55" s="146" t="str">
        <f>IF(SUM(HO55:HQ55)&lt;&gt;0,SUM(HO55:HQ55),"")</f>
        <v/>
      </c>
      <c r="HO55" s="138"/>
      <c r="HP55" s="139"/>
      <c r="HQ55" s="139"/>
      <c r="HR55" s="139"/>
      <c r="HS55" s="68" t="str">
        <f t="shared" si="533"/>
        <v/>
      </c>
      <c r="HT55" s="68" t="str">
        <f t="shared" si="534"/>
        <v/>
      </c>
      <c r="HU55" s="68" t="str">
        <f t="shared" si="535"/>
        <v/>
      </c>
      <c r="HV55" s="92"/>
      <c r="HW55" s="150" t="str">
        <f t="shared" si="536"/>
        <v/>
      </c>
      <c r="HX55" s="69" t="str">
        <f t="shared" si="537"/>
        <v/>
      </c>
      <c r="HY55" s="69" t="str">
        <f t="shared" si="538"/>
        <v/>
      </c>
      <c r="HZ55" s="69" t="str">
        <f t="shared" si="539"/>
        <v/>
      </c>
      <c r="IA55" s="69" t="str">
        <f t="shared" si="540"/>
        <v/>
      </c>
      <c r="IB55" s="69" t="str">
        <f t="shared" si="541"/>
        <v/>
      </c>
      <c r="IC55" s="69" t="str">
        <f t="shared" si="542"/>
        <v/>
      </c>
      <c r="ID55" s="68" t="str">
        <f>IF(SUM(HO55:HQ55)&lt;&gt;0,SUM(HS55:HV55),"")</f>
        <v/>
      </c>
      <c r="IE55" s="216"/>
    </row>
    <row r="56" spans="1:239" s="1" customFormat="1" ht="19.5" customHeight="1" thickBot="1" x14ac:dyDescent="0.35">
      <c r="A56" s="233" t="s">
        <v>275</v>
      </c>
      <c r="B56" s="131"/>
      <c r="C56" s="132" t="s">
        <v>289</v>
      </c>
      <c r="D56" s="259"/>
      <c r="E56" s="11"/>
      <c r="F56" s="11"/>
      <c r="G56" s="11"/>
      <c r="H56" s="12"/>
      <c r="I56" s="11"/>
      <c r="J56" s="11"/>
      <c r="K56" s="11"/>
      <c r="L56" s="11"/>
      <c r="M56" s="11">
        <v>8</v>
      </c>
      <c r="N56" s="11"/>
      <c r="O56" s="13"/>
      <c r="P56" s="13"/>
      <c r="Q56" s="11"/>
      <c r="R56" s="11"/>
      <c r="S56" s="11"/>
      <c r="T56" s="12"/>
      <c r="U56" s="11"/>
      <c r="V56" s="11"/>
      <c r="W56" s="11"/>
      <c r="X56" s="11"/>
      <c r="Y56" s="262">
        <v>4</v>
      </c>
      <c r="Z56" s="115"/>
      <c r="AA56" s="59">
        <f t="shared" si="290"/>
        <v>120</v>
      </c>
      <c r="AB56" s="19"/>
      <c r="AC56" s="78"/>
      <c r="AD56" s="78"/>
      <c r="AE56" s="78"/>
      <c r="AF56" s="79">
        <f t="shared" si="493"/>
        <v>120</v>
      </c>
      <c r="AG56" s="80">
        <f t="shared" si="494"/>
        <v>1</v>
      </c>
      <c r="AH56" s="77">
        <f t="shared" si="495"/>
        <v>120</v>
      </c>
      <c r="AI56" s="146" t="str">
        <f t="shared" si="298"/>
        <v/>
      </c>
      <c r="AJ56" s="138"/>
      <c r="AK56" s="139"/>
      <c r="AL56" s="139"/>
      <c r="AM56" s="139"/>
      <c r="AN56" s="68"/>
      <c r="AO56" s="68"/>
      <c r="AP56" s="68"/>
      <c r="AQ56" s="92"/>
      <c r="AR56" s="150"/>
      <c r="AS56" s="69"/>
      <c r="AT56" s="69"/>
      <c r="AU56" s="69"/>
      <c r="AV56" s="69"/>
      <c r="AW56" s="69"/>
      <c r="AX56" s="69"/>
      <c r="AY56" s="68"/>
      <c r="AZ56" s="148" t="str">
        <f t="shared" si="63"/>
        <v/>
      </c>
      <c r="BA56" s="138"/>
      <c r="BB56" s="139"/>
      <c r="BC56" s="139"/>
      <c r="BD56" s="139"/>
      <c r="BE56" s="68"/>
      <c r="BF56" s="68"/>
      <c r="BG56" s="68"/>
      <c r="BH56" s="92"/>
      <c r="BI56" s="150"/>
      <c r="BJ56" s="69"/>
      <c r="BK56" s="69"/>
      <c r="BL56" s="69"/>
      <c r="BM56" s="69"/>
      <c r="BN56" s="69"/>
      <c r="BO56" s="69"/>
      <c r="BP56" s="68"/>
      <c r="BQ56" s="148" t="str">
        <f t="shared" si="64"/>
        <v/>
      </c>
      <c r="BR56" s="138"/>
      <c r="BS56" s="139"/>
      <c r="BT56" s="139"/>
      <c r="BU56" s="139"/>
      <c r="BV56" s="68" t="str">
        <f t="shared" si="302"/>
        <v/>
      </c>
      <c r="BW56" s="68" t="str">
        <f t="shared" si="303"/>
        <v/>
      </c>
      <c r="BX56" s="68" t="str">
        <f t="shared" si="304"/>
        <v/>
      </c>
      <c r="BY56" s="92"/>
      <c r="BZ56" s="150"/>
      <c r="CA56" s="69"/>
      <c r="CB56" s="69"/>
      <c r="CC56" s="69"/>
      <c r="CD56" s="69"/>
      <c r="CE56" s="69"/>
      <c r="CF56" s="69"/>
      <c r="CG56" s="68"/>
      <c r="CH56" s="148" t="str">
        <f t="shared" si="65"/>
        <v/>
      </c>
      <c r="CI56" s="138"/>
      <c r="CJ56" s="139"/>
      <c r="CK56" s="139"/>
      <c r="CL56" s="139"/>
      <c r="CM56" s="68" t="str">
        <f t="shared" si="305"/>
        <v/>
      </c>
      <c r="CN56" s="68" t="str">
        <f t="shared" si="306"/>
        <v/>
      </c>
      <c r="CO56" s="68" t="str">
        <f t="shared" si="307"/>
        <v/>
      </c>
      <c r="CP56" s="92"/>
      <c r="CQ56" s="150"/>
      <c r="CR56" s="69"/>
      <c r="CS56" s="69"/>
      <c r="CT56" s="69"/>
      <c r="CU56" s="69"/>
      <c r="CV56" s="69"/>
      <c r="CW56" s="69"/>
      <c r="CX56" s="68"/>
      <c r="CY56" s="148" t="str">
        <f t="shared" si="66"/>
        <v/>
      </c>
      <c r="CZ56" s="138"/>
      <c r="DA56" s="139"/>
      <c r="DB56" s="139"/>
      <c r="DC56" s="139"/>
      <c r="DD56" s="68" t="str">
        <f t="shared" si="308"/>
        <v/>
      </c>
      <c r="DE56" s="68" t="str">
        <f t="shared" si="309"/>
        <v/>
      </c>
      <c r="DF56" s="68" t="str">
        <f t="shared" si="310"/>
        <v/>
      </c>
      <c r="DG56" s="92"/>
      <c r="DH56" s="150"/>
      <c r="DI56" s="69"/>
      <c r="DJ56" s="69"/>
      <c r="DK56" s="69"/>
      <c r="DL56" s="69"/>
      <c r="DM56" s="69"/>
      <c r="DN56" s="69"/>
      <c r="DO56" s="68"/>
      <c r="DP56" s="148" t="str">
        <f t="shared" si="67"/>
        <v/>
      </c>
      <c r="DQ56" s="138"/>
      <c r="DR56" s="139"/>
      <c r="DS56" s="139"/>
      <c r="DT56" s="139"/>
      <c r="DU56" s="68" t="str">
        <f t="shared" si="311"/>
        <v/>
      </c>
      <c r="DV56" s="68" t="str">
        <f t="shared" si="312"/>
        <v/>
      </c>
      <c r="DW56" s="68" t="str">
        <f t="shared" si="313"/>
        <v/>
      </c>
      <c r="DX56" s="92"/>
      <c r="DY56" s="150"/>
      <c r="DZ56" s="69"/>
      <c r="EA56" s="69"/>
      <c r="EB56" s="69"/>
      <c r="EC56" s="69"/>
      <c r="ED56" s="69"/>
      <c r="EE56" s="69"/>
      <c r="EF56" s="68"/>
      <c r="EG56" s="148" t="str">
        <f t="shared" si="68"/>
        <v/>
      </c>
      <c r="EH56" s="138"/>
      <c r="EI56" s="139"/>
      <c r="EJ56" s="139"/>
      <c r="EK56" s="139"/>
      <c r="EL56" s="68" t="str">
        <f t="shared" si="314"/>
        <v/>
      </c>
      <c r="EM56" s="68" t="str">
        <f t="shared" si="315"/>
        <v/>
      </c>
      <c r="EN56" s="68" t="str">
        <f t="shared" si="316"/>
        <v/>
      </c>
      <c r="EO56" s="92"/>
      <c r="EP56" s="150"/>
      <c r="EQ56" s="69"/>
      <c r="ER56" s="69"/>
      <c r="ES56" s="69"/>
      <c r="ET56" s="69"/>
      <c r="EU56" s="69"/>
      <c r="EV56" s="69"/>
      <c r="EW56" s="68"/>
      <c r="EX56" s="148" t="str">
        <f t="shared" si="69"/>
        <v/>
      </c>
      <c r="EY56" s="138"/>
      <c r="EZ56" s="139"/>
      <c r="FA56" s="139"/>
      <c r="FB56" s="139"/>
      <c r="FC56" s="68" t="str">
        <f t="shared" si="317"/>
        <v/>
      </c>
      <c r="FD56" s="68" t="str">
        <f t="shared" si="318"/>
        <v/>
      </c>
      <c r="FE56" s="68" t="str">
        <f t="shared" si="319"/>
        <v/>
      </c>
      <c r="FF56" s="92"/>
      <c r="FG56" s="150" t="str">
        <f t="shared" si="496"/>
        <v/>
      </c>
      <c r="FH56" s="69" t="str">
        <f t="shared" si="497"/>
        <v/>
      </c>
      <c r="FI56" s="69" t="str">
        <f t="shared" si="498"/>
        <v/>
      </c>
      <c r="FJ56" s="69" t="str">
        <f t="shared" si="499"/>
        <v/>
      </c>
      <c r="FK56" s="69" t="str">
        <f t="shared" si="500"/>
        <v/>
      </c>
      <c r="FL56" s="69" t="str">
        <f t="shared" si="501"/>
        <v/>
      </c>
      <c r="FM56" s="69" t="str">
        <f t="shared" si="502"/>
        <v>залік</v>
      </c>
      <c r="FN56" s="68" t="str">
        <f>IF(SUM(EY56:FA56)&lt;&gt;0,SUM(FC56:FF56),"")</f>
        <v/>
      </c>
      <c r="FO56" s="146" t="str">
        <f>IF(SUM(FP56:FR56)&lt;&gt;0,SUM(FP56:FR56),"")</f>
        <v/>
      </c>
      <c r="FP56" s="138"/>
      <c r="FQ56" s="139"/>
      <c r="FR56" s="139"/>
      <c r="FS56" s="139"/>
      <c r="FT56" s="68" t="str">
        <f t="shared" si="503"/>
        <v/>
      </c>
      <c r="FU56" s="68" t="str">
        <f t="shared" si="504"/>
        <v/>
      </c>
      <c r="FV56" s="68" t="str">
        <f t="shared" si="505"/>
        <v/>
      </c>
      <c r="FW56" s="92"/>
      <c r="FX56" s="150" t="str">
        <f t="shared" si="506"/>
        <v/>
      </c>
      <c r="FY56" s="69" t="str">
        <f t="shared" si="507"/>
        <v/>
      </c>
      <c r="FZ56" s="69" t="str">
        <f t="shared" si="508"/>
        <v/>
      </c>
      <c r="GA56" s="69" t="str">
        <f t="shared" si="509"/>
        <v/>
      </c>
      <c r="GB56" s="69" t="str">
        <f t="shared" si="510"/>
        <v/>
      </c>
      <c r="GC56" s="69" t="str">
        <f t="shared" si="511"/>
        <v/>
      </c>
      <c r="GD56" s="69" t="str">
        <f t="shared" si="512"/>
        <v/>
      </c>
      <c r="GE56" s="68" t="str">
        <f>IF(SUM(FP56:FR56)&lt;&gt;0,SUM(FT56:FW56),"")</f>
        <v/>
      </c>
      <c r="GF56" s="146" t="str">
        <f>IF(SUM(GG56:GI56)&lt;&gt;0,SUM(GG56:GI56),"")</f>
        <v/>
      </c>
      <c r="GG56" s="138"/>
      <c r="GH56" s="139"/>
      <c r="GI56" s="139"/>
      <c r="GJ56" s="139"/>
      <c r="GK56" s="68" t="str">
        <f t="shared" si="513"/>
        <v/>
      </c>
      <c r="GL56" s="68" t="str">
        <f t="shared" si="514"/>
        <v/>
      </c>
      <c r="GM56" s="68" t="str">
        <f t="shared" si="515"/>
        <v/>
      </c>
      <c r="GN56" s="92"/>
      <c r="GO56" s="150" t="str">
        <f t="shared" si="516"/>
        <v/>
      </c>
      <c r="GP56" s="69" t="str">
        <f t="shared" si="517"/>
        <v/>
      </c>
      <c r="GQ56" s="69" t="str">
        <f t="shared" si="518"/>
        <v/>
      </c>
      <c r="GR56" s="69" t="str">
        <f t="shared" si="519"/>
        <v/>
      </c>
      <c r="GS56" s="69" t="str">
        <f t="shared" si="520"/>
        <v/>
      </c>
      <c r="GT56" s="69" t="str">
        <f t="shared" si="521"/>
        <v/>
      </c>
      <c r="GU56" s="69" t="str">
        <f t="shared" si="522"/>
        <v/>
      </c>
      <c r="GV56" s="68" t="str">
        <f>IF(SUM(GG56:GI56)&lt;&gt;0,SUM(GK56:GN56),"")</f>
        <v/>
      </c>
      <c r="GW56" s="146" t="str">
        <f>IF(SUM(GX56:GZ56)&lt;&gt;0,SUM(GX56:GZ56),"")</f>
        <v/>
      </c>
      <c r="GX56" s="138"/>
      <c r="GY56" s="139"/>
      <c r="GZ56" s="139"/>
      <c r="HA56" s="139"/>
      <c r="HB56" s="68" t="str">
        <f t="shared" si="523"/>
        <v/>
      </c>
      <c r="HC56" s="68" t="str">
        <f t="shared" si="524"/>
        <v/>
      </c>
      <c r="HD56" s="68" t="str">
        <f t="shared" si="525"/>
        <v/>
      </c>
      <c r="HE56" s="92"/>
      <c r="HF56" s="150" t="str">
        <f t="shared" si="526"/>
        <v/>
      </c>
      <c r="HG56" s="69" t="str">
        <f t="shared" si="527"/>
        <v/>
      </c>
      <c r="HH56" s="69" t="str">
        <f t="shared" si="528"/>
        <v/>
      </c>
      <c r="HI56" s="69" t="str">
        <f t="shared" si="529"/>
        <v/>
      </c>
      <c r="HJ56" s="69" t="str">
        <f t="shared" si="530"/>
        <v/>
      </c>
      <c r="HK56" s="69" t="str">
        <f t="shared" si="531"/>
        <v/>
      </c>
      <c r="HL56" s="69" t="str">
        <f t="shared" si="532"/>
        <v/>
      </c>
      <c r="HM56" s="68" t="str">
        <f>IF(SUM(GX56:GZ56)&lt;&gt;0,SUM(HB56:HE56),"")</f>
        <v/>
      </c>
      <c r="HN56" s="146" t="str">
        <f>IF(SUM(HO56:HQ56)&lt;&gt;0,SUM(HO56:HQ56),"")</f>
        <v/>
      </c>
      <c r="HO56" s="138"/>
      <c r="HP56" s="139"/>
      <c r="HQ56" s="139"/>
      <c r="HR56" s="139"/>
      <c r="HS56" s="68" t="str">
        <f t="shared" si="533"/>
        <v/>
      </c>
      <c r="HT56" s="68" t="str">
        <f t="shared" si="534"/>
        <v/>
      </c>
      <c r="HU56" s="68" t="str">
        <f t="shared" si="535"/>
        <v/>
      </c>
      <c r="HV56" s="92"/>
      <c r="HW56" s="150" t="str">
        <f t="shared" si="536"/>
        <v/>
      </c>
      <c r="HX56" s="69" t="str">
        <f t="shared" si="537"/>
        <v/>
      </c>
      <c r="HY56" s="69" t="str">
        <f t="shared" si="538"/>
        <v/>
      </c>
      <c r="HZ56" s="69" t="str">
        <f t="shared" si="539"/>
        <v/>
      </c>
      <c r="IA56" s="69" t="str">
        <f t="shared" si="540"/>
        <v/>
      </c>
      <c r="IB56" s="69" t="str">
        <f t="shared" si="541"/>
        <v/>
      </c>
      <c r="IC56" s="69" t="str">
        <f t="shared" si="542"/>
        <v/>
      </c>
      <c r="ID56" s="68" t="str">
        <f>IF(SUM(HO56:HQ56)&lt;&gt;0,SUM(HS56:HV56),"")</f>
        <v/>
      </c>
      <c r="IE56" s="216"/>
    </row>
    <row r="57" spans="1:239" s="1" customFormat="1" ht="19.899999999999999" customHeight="1" thickBot="1" x14ac:dyDescent="0.35">
      <c r="A57" s="232"/>
      <c r="B57" s="130"/>
      <c r="C57" s="200" t="s">
        <v>84</v>
      </c>
      <c r="D57" s="136"/>
      <c r="E57" s="18"/>
      <c r="F57" s="18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261">
        <f>SUM(Y29:Y56)</f>
        <v>142</v>
      </c>
      <c r="Z57" s="118"/>
      <c r="AA57" s="201">
        <f>SUM(AA29:AA56)</f>
        <v>4260</v>
      </c>
      <c r="AB57" s="17"/>
      <c r="AC57" s="70"/>
      <c r="AD57" s="62"/>
      <c r="AE57" s="62"/>
      <c r="AF57" s="62"/>
      <c r="AG57" s="62" t="s">
        <v>130</v>
      </c>
      <c r="AH57" s="62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 t="str">
        <f t="shared" si="63"/>
        <v/>
      </c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 t="str">
        <f t="shared" si="64"/>
        <v/>
      </c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 t="str">
        <f t="shared" si="65"/>
        <v/>
      </c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 t="str">
        <f t="shared" si="66"/>
        <v/>
      </c>
      <c r="CZ57" s="199"/>
      <c r="DA57" s="199"/>
      <c r="DB57" s="199"/>
      <c r="DC57" s="199"/>
      <c r="DD57" s="199"/>
      <c r="DE57" s="199"/>
      <c r="DF57" s="199"/>
      <c r="DG57" s="199"/>
      <c r="DH57" s="199"/>
      <c r="DI57" s="199"/>
      <c r="DJ57" s="199"/>
      <c r="DK57" s="199"/>
      <c r="DL57" s="199"/>
      <c r="DM57" s="199"/>
      <c r="DN57" s="199"/>
      <c r="DO57" s="199"/>
      <c r="DP57" s="199" t="str">
        <f t="shared" si="67"/>
        <v/>
      </c>
      <c r="DQ57" s="199"/>
      <c r="DR57" s="199"/>
      <c r="DS57" s="199"/>
      <c r="DT57" s="199"/>
      <c r="DU57" s="199"/>
      <c r="DV57" s="199"/>
      <c r="DW57" s="199"/>
      <c r="DX57" s="199"/>
      <c r="DY57" s="199"/>
      <c r="DZ57" s="199"/>
      <c r="EA57" s="199"/>
      <c r="EB57" s="199"/>
      <c r="EC57" s="199"/>
      <c r="ED57" s="199"/>
      <c r="EE57" s="199"/>
      <c r="EF57" s="199"/>
      <c r="EG57" s="199" t="str">
        <f t="shared" si="68"/>
        <v/>
      </c>
      <c r="EH57" s="199"/>
      <c r="EI57" s="199"/>
      <c r="EJ57" s="199"/>
      <c r="EK57" s="199"/>
      <c r="EL57" s="199"/>
      <c r="EM57" s="199"/>
      <c r="EN57" s="199"/>
      <c r="EO57" s="199"/>
      <c r="EP57" s="199"/>
      <c r="EQ57" s="199"/>
      <c r="ER57" s="199"/>
      <c r="ES57" s="199"/>
      <c r="ET57" s="199"/>
      <c r="EU57" s="199"/>
      <c r="EV57" s="199"/>
      <c r="EW57" s="199"/>
      <c r="EX57" s="199" t="str">
        <f t="shared" si="69"/>
        <v/>
      </c>
      <c r="EY57" s="199"/>
      <c r="EZ57" s="199"/>
      <c r="FA57" s="199"/>
      <c r="FB57" s="199"/>
      <c r="FC57" s="199"/>
      <c r="FD57" s="199"/>
      <c r="FE57" s="199"/>
      <c r="FF57" s="199"/>
      <c r="FG57" s="199"/>
      <c r="FH57" s="199"/>
      <c r="FI57" s="199"/>
      <c r="FJ57" s="199"/>
      <c r="FK57" s="199"/>
      <c r="FL57" s="199"/>
      <c r="FM57" s="199"/>
      <c r="FN57" s="199"/>
      <c r="FO57" s="199"/>
      <c r="FP57" s="199"/>
      <c r="FQ57" s="199"/>
      <c r="FR57" s="199"/>
      <c r="FS57" s="199"/>
      <c r="FT57" s="199"/>
      <c r="FU57" s="199"/>
      <c r="FV57" s="199"/>
      <c r="FW57" s="199"/>
      <c r="FX57" s="199"/>
      <c r="FY57" s="199"/>
      <c r="FZ57" s="199"/>
      <c r="GA57" s="199"/>
      <c r="GB57" s="199"/>
      <c r="GC57" s="199"/>
      <c r="GD57" s="199"/>
      <c r="GE57" s="199"/>
      <c r="GF57" s="199"/>
      <c r="GG57" s="199"/>
      <c r="GH57" s="199"/>
      <c r="GI57" s="199"/>
      <c r="GJ57" s="199"/>
      <c r="GK57" s="199"/>
      <c r="GL57" s="199"/>
      <c r="GM57" s="199"/>
      <c r="GN57" s="199"/>
      <c r="GO57" s="199"/>
      <c r="GP57" s="199"/>
      <c r="GQ57" s="199"/>
      <c r="GR57" s="199"/>
      <c r="GS57" s="199"/>
      <c r="GT57" s="199"/>
      <c r="GU57" s="199"/>
      <c r="GV57" s="199"/>
      <c r="GW57" s="199"/>
      <c r="GX57" s="199"/>
      <c r="GY57" s="199"/>
      <c r="GZ57" s="199"/>
      <c r="HA57" s="199"/>
      <c r="HB57" s="199"/>
      <c r="HC57" s="199"/>
      <c r="HD57" s="199"/>
      <c r="HE57" s="199"/>
      <c r="HF57" s="199"/>
      <c r="HG57" s="199"/>
      <c r="HH57" s="199"/>
      <c r="HI57" s="199"/>
      <c r="HJ57" s="199"/>
      <c r="HK57" s="199"/>
      <c r="HL57" s="199"/>
      <c r="HM57" s="199"/>
      <c r="HN57" s="199"/>
      <c r="HO57" s="73"/>
      <c r="HP57" s="73"/>
      <c r="HQ57" s="18"/>
      <c r="HR57" s="18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217"/>
    </row>
    <row r="58" spans="1:239" s="1" customFormat="1" ht="19.899999999999999" customHeight="1" x14ac:dyDescent="0.3">
      <c r="A58" s="232"/>
      <c r="B58" s="130"/>
      <c r="C58" s="63" t="s">
        <v>186</v>
      </c>
      <c r="D58" s="136"/>
      <c r="E58" s="18"/>
      <c r="F58" s="18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18"/>
      <c r="Z58" s="114"/>
      <c r="AA58" s="251"/>
      <c r="AB58" s="17"/>
      <c r="AC58" s="70"/>
      <c r="AD58" s="62"/>
      <c r="AE58" s="62"/>
      <c r="AF58" s="62"/>
      <c r="AG58" s="62"/>
      <c r="AH58" s="62">
        <f>AF58-SUM(AQ58,BH58,BY58,CP58,DG58,DX58,EO58,FF58,FW58,GN58,HE58,HV58)</f>
        <v>0</v>
      </c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 t="str">
        <f t="shared" si="63"/>
        <v/>
      </c>
      <c r="BA58" s="199"/>
      <c r="BB58" s="199"/>
      <c r="BC58" s="199"/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 t="str">
        <f t="shared" si="64"/>
        <v/>
      </c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 t="str">
        <f t="shared" si="65"/>
        <v/>
      </c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 t="str">
        <f t="shared" si="66"/>
        <v/>
      </c>
      <c r="CZ58" s="199"/>
      <c r="DA58" s="199"/>
      <c r="DB58" s="199"/>
      <c r="DC58" s="199"/>
      <c r="DD58" s="199"/>
      <c r="DE58" s="199"/>
      <c r="DF58" s="199"/>
      <c r="DG58" s="199"/>
      <c r="DH58" s="199"/>
      <c r="DI58" s="199"/>
      <c r="DJ58" s="199"/>
      <c r="DK58" s="199"/>
      <c r="DL58" s="199"/>
      <c r="DM58" s="199"/>
      <c r="DN58" s="199"/>
      <c r="DO58" s="199"/>
      <c r="DP58" s="199" t="str">
        <f t="shared" si="67"/>
        <v/>
      </c>
      <c r="DQ58" s="199"/>
      <c r="DR58" s="199"/>
      <c r="DS58" s="199"/>
      <c r="DT58" s="199"/>
      <c r="DU58" s="199"/>
      <c r="DV58" s="199"/>
      <c r="DW58" s="199"/>
      <c r="DX58" s="199"/>
      <c r="DY58" s="199"/>
      <c r="DZ58" s="199"/>
      <c r="EA58" s="199"/>
      <c r="EB58" s="199"/>
      <c r="EC58" s="199"/>
      <c r="ED58" s="199"/>
      <c r="EE58" s="199"/>
      <c r="EF58" s="199"/>
      <c r="EG58" s="199" t="str">
        <f t="shared" si="68"/>
        <v/>
      </c>
      <c r="EH58" s="199"/>
      <c r="EI58" s="199"/>
      <c r="EJ58" s="199"/>
      <c r="EK58" s="199"/>
      <c r="EL58" s="199"/>
      <c r="EM58" s="199"/>
      <c r="EN58" s="199"/>
      <c r="EO58" s="199"/>
      <c r="EP58" s="199"/>
      <c r="EQ58" s="199"/>
      <c r="ER58" s="199"/>
      <c r="ES58" s="199"/>
      <c r="ET58" s="199"/>
      <c r="EU58" s="199"/>
      <c r="EV58" s="199"/>
      <c r="EW58" s="199"/>
      <c r="EX58" s="199" t="str">
        <f t="shared" si="69"/>
        <v/>
      </c>
      <c r="EY58" s="199"/>
      <c r="EZ58" s="199"/>
      <c r="FA58" s="199"/>
      <c r="FB58" s="199"/>
      <c r="FC58" s="199"/>
      <c r="FD58" s="199"/>
      <c r="FE58" s="199"/>
      <c r="FF58" s="199"/>
      <c r="FG58" s="199"/>
      <c r="FH58" s="199"/>
      <c r="FI58" s="199"/>
      <c r="FJ58" s="199"/>
      <c r="FK58" s="199"/>
      <c r="FL58" s="199"/>
      <c r="FM58" s="199"/>
      <c r="FN58" s="199"/>
      <c r="FO58" s="199"/>
      <c r="FP58" s="199"/>
      <c r="FQ58" s="199"/>
      <c r="FR58" s="199"/>
      <c r="FS58" s="199"/>
      <c r="FT58" s="199"/>
      <c r="FU58" s="199"/>
      <c r="FV58" s="199"/>
      <c r="FW58" s="199"/>
      <c r="FX58" s="199"/>
      <c r="FY58" s="199"/>
      <c r="FZ58" s="199"/>
      <c r="GA58" s="199"/>
      <c r="GB58" s="199"/>
      <c r="GC58" s="199"/>
      <c r="GD58" s="199"/>
      <c r="GE58" s="199"/>
      <c r="GF58" s="199"/>
      <c r="GG58" s="199"/>
      <c r="GH58" s="199"/>
      <c r="GI58" s="199"/>
      <c r="GJ58" s="199"/>
      <c r="GK58" s="199"/>
      <c r="GL58" s="199"/>
      <c r="GM58" s="199"/>
      <c r="GN58" s="199"/>
      <c r="GO58" s="199"/>
      <c r="GP58" s="199"/>
      <c r="GQ58" s="199"/>
      <c r="GR58" s="199"/>
      <c r="GS58" s="199"/>
      <c r="GT58" s="199"/>
      <c r="GU58" s="199"/>
      <c r="GV58" s="199"/>
      <c r="GW58" s="199"/>
      <c r="GX58" s="199"/>
      <c r="GY58" s="199"/>
      <c r="GZ58" s="199"/>
      <c r="HA58" s="199"/>
      <c r="HB58" s="199"/>
      <c r="HC58" s="199"/>
      <c r="HD58" s="199"/>
      <c r="HE58" s="199"/>
      <c r="HF58" s="199"/>
      <c r="HG58" s="199"/>
      <c r="HH58" s="199"/>
      <c r="HI58" s="199"/>
      <c r="HJ58" s="199"/>
      <c r="HK58" s="199"/>
      <c r="HL58" s="199"/>
      <c r="HM58" s="199"/>
      <c r="HN58" s="199"/>
      <c r="HO58" s="73"/>
      <c r="HP58" s="73"/>
      <c r="HQ58" s="18"/>
      <c r="HR58" s="18"/>
      <c r="HS58" s="73" t="str">
        <f t="shared" si="533"/>
        <v/>
      </c>
      <c r="HT58" s="73" t="str">
        <f t="shared" si="534"/>
        <v/>
      </c>
      <c r="HU58" s="73" t="str">
        <f t="shared" si="535"/>
        <v/>
      </c>
      <c r="HV58" s="73"/>
      <c r="HW58" s="73" t="str">
        <f>IF(HR58&lt;&gt;0,$GW$17*HR58,"")</f>
        <v/>
      </c>
      <c r="HX58" s="73" t="str">
        <f t="shared" si="537"/>
        <v/>
      </c>
      <c r="HY58" s="73" t="str">
        <f t="shared" si="538"/>
        <v/>
      </c>
      <c r="HZ58" s="73" t="str">
        <f t="shared" si="539"/>
        <v/>
      </c>
      <c r="IA58" s="73" t="str">
        <f t="shared" si="540"/>
        <v/>
      </c>
      <c r="IB58" s="73" t="str">
        <f t="shared" si="541"/>
        <v/>
      </c>
      <c r="IC58" s="73" t="str">
        <f t="shared" si="542"/>
        <v/>
      </c>
      <c r="ID58" s="73" t="str">
        <f>IF(SUM(HO58:HQ58)&lt;&gt;0,SUM(HS58:HV58),"")</f>
        <v/>
      </c>
      <c r="IE58" s="217"/>
    </row>
    <row r="59" spans="1:239" s="1" customFormat="1" ht="18" customHeight="1" thickBot="1" x14ac:dyDescent="0.35">
      <c r="A59" s="233" t="s">
        <v>185</v>
      </c>
      <c r="B59" s="131"/>
      <c r="C59" s="132" t="s">
        <v>286</v>
      </c>
      <c r="D59" s="259"/>
      <c r="E59" s="11"/>
      <c r="F59" s="11"/>
      <c r="G59" s="11"/>
      <c r="H59" s="12">
        <v>8</v>
      </c>
      <c r="I59" s="11"/>
      <c r="J59" s="11"/>
      <c r="K59" s="11"/>
      <c r="L59" s="11"/>
      <c r="M59" s="11"/>
      <c r="N59" s="11"/>
      <c r="O59" s="13"/>
      <c r="P59" s="13"/>
      <c r="Q59" s="11"/>
      <c r="R59" s="11"/>
      <c r="S59" s="11"/>
      <c r="T59" s="12"/>
      <c r="U59" s="11"/>
      <c r="V59" s="11"/>
      <c r="W59" s="11"/>
      <c r="X59" s="11"/>
      <c r="Y59" s="119">
        <v>2</v>
      </c>
      <c r="Z59" s="115"/>
      <c r="AA59" s="59">
        <f t="shared" ref="AA59" si="543">Y59*30</f>
        <v>60</v>
      </c>
      <c r="AB59" s="19"/>
      <c r="AC59" s="78"/>
      <c r="AD59" s="78"/>
      <c r="AE59" s="78"/>
      <c r="AF59" s="79">
        <f t="shared" si="493"/>
        <v>60</v>
      </c>
      <c r="AG59" s="80">
        <f t="shared" si="494"/>
        <v>1</v>
      </c>
      <c r="AH59" s="77">
        <f t="shared" si="495"/>
        <v>60</v>
      </c>
      <c r="AI59" s="146"/>
      <c r="AJ59" s="138"/>
      <c r="AK59" s="139"/>
      <c r="AL59" s="139"/>
      <c r="AM59" s="139"/>
      <c r="AN59" s="68"/>
      <c r="AO59" s="68"/>
      <c r="AP59" s="68"/>
      <c r="AQ59" s="92"/>
      <c r="AR59" s="150"/>
      <c r="AS59" s="69"/>
      <c r="AT59" s="69"/>
      <c r="AU59" s="69"/>
      <c r="AV59" s="69"/>
      <c r="AW59" s="69"/>
      <c r="AX59" s="69"/>
      <c r="AY59" s="68"/>
      <c r="AZ59" s="148" t="str">
        <f t="shared" si="63"/>
        <v/>
      </c>
      <c r="BA59" s="138"/>
      <c r="BB59" s="139"/>
      <c r="BC59" s="139"/>
      <c r="BD59" s="139"/>
      <c r="BE59" s="68"/>
      <c r="BF59" s="68"/>
      <c r="BG59" s="68"/>
      <c r="BH59" s="92"/>
      <c r="BI59" s="150"/>
      <c r="BJ59" s="69"/>
      <c r="BK59" s="69"/>
      <c r="BL59" s="69"/>
      <c r="BM59" s="69"/>
      <c r="BN59" s="69"/>
      <c r="BO59" s="69"/>
      <c r="BP59" s="68"/>
      <c r="BQ59" s="148" t="str">
        <f t="shared" si="64"/>
        <v/>
      </c>
      <c r="BR59" s="138"/>
      <c r="BS59" s="139"/>
      <c r="BT59" s="139"/>
      <c r="BU59" s="139"/>
      <c r="BV59" s="68"/>
      <c r="BW59" s="68"/>
      <c r="BX59" s="68"/>
      <c r="BY59" s="92"/>
      <c r="BZ59" s="150"/>
      <c r="CA59" s="69"/>
      <c r="CB59" s="69"/>
      <c r="CC59" s="69"/>
      <c r="CD59" s="69"/>
      <c r="CE59" s="69"/>
      <c r="CF59" s="69"/>
      <c r="CG59" s="68"/>
      <c r="CH59" s="148" t="str">
        <f t="shared" si="65"/>
        <v/>
      </c>
      <c r="CI59" s="138"/>
      <c r="CJ59" s="139"/>
      <c r="CK59" s="139"/>
      <c r="CL59" s="139"/>
      <c r="CM59" s="68"/>
      <c r="CN59" s="68"/>
      <c r="CO59" s="68"/>
      <c r="CP59" s="92"/>
      <c r="CQ59" s="150"/>
      <c r="CR59" s="69"/>
      <c r="CS59" s="69"/>
      <c r="CT59" s="69"/>
      <c r="CU59" s="69"/>
      <c r="CV59" s="69"/>
      <c r="CW59" s="69"/>
      <c r="CX59" s="68"/>
      <c r="CY59" s="148" t="str">
        <f t="shared" si="66"/>
        <v/>
      </c>
      <c r="CZ59" s="138"/>
      <c r="DA59" s="139"/>
      <c r="DB59" s="139"/>
      <c r="DC59" s="139"/>
      <c r="DD59" s="68"/>
      <c r="DE59" s="68"/>
      <c r="DF59" s="68"/>
      <c r="DG59" s="92"/>
      <c r="DH59" s="150"/>
      <c r="DI59" s="69"/>
      <c r="DJ59" s="69"/>
      <c r="DK59" s="69"/>
      <c r="DL59" s="69"/>
      <c r="DM59" s="69"/>
      <c r="DN59" s="69"/>
      <c r="DO59" s="68"/>
      <c r="DP59" s="148" t="str">
        <f t="shared" si="67"/>
        <v/>
      </c>
      <c r="DQ59" s="138"/>
      <c r="DR59" s="139"/>
      <c r="DS59" s="139"/>
      <c r="DT59" s="139"/>
      <c r="DU59" s="68"/>
      <c r="DV59" s="68"/>
      <c r="DW59" s="68"/>
      <c r="DX59" s="92"/>
      <c r="DY59" s="150"/>
      <c r="DZ59" s="69"/>
      <c r="EA59" s="69"/>
      <c r="EB59" s="69"/>
      <c r="EC59" s="69"/>
      <c r="ED59" s="69"/>
      <c r="EE59" s="69"/>
      <c r="EF59" s="68"/>
      <c r="EG59" s="148" t="str">
        <f t="shared" si="68"/>
        <v/>
      </c>
      <c r="EH59" s="138"/>
      <c r="EI59" s="139"/>
      <c r="EJ59" s="139"/>
      <c r="EK59" s="139"/>
      <c r="EL59" s="68"/>
      <c r="EM59" s="68"/>
      <c r="EN59" s="68"/>
      <c r="EO59" s="92"/>
      <c r="EP59" s="150"/>
      <c r="EQ59" s="69"/>
      <c r="ER59" s="69"/>
      <c r="ES59" s="69"/>
      <c r="ET59" s="69"/>
      <c r="EU59" s="69"/>
      <c r="EV59" s="69"/>
      <c r="EW59" s="68"/>
      <c r="EX59" s="148" t="str">
        <f t="shared" si="69"/>
        <v/>
      </c>
      <c r="EY59" s="138"/>
      <c r="EZ59" s="139"/>
      <c r="FA59" s="139"/>
      <c r="FB59" s="139"/>
      <c r="FC59" s="68" t="str">
        <f t="shared" ref="FC59" si="544">IF(EY59&lt;&gt;0,$EX$17*EY59,"")</f>
        <v/>
      </c>
      <c r="FD59" s="68" t="str">
        <f t="shared" ref="FD59" si="545">IF(EZ59&lt;&gt;0,$EX$17*EZ59,"")</f>
        <v/>
      </c>
      <c r="FE59" s="68" t="str">
        <f t="shared" ref="FE59" si="546">IF(FA59&lt;&gt;0,$EX$17*FA59,"")</f>
        <v/>
      </c>
      <c r="FF59" s="92"/>
      <c r="FG59" s="150" t="str">
        <f t="shared" si="496"/>
        <v/>
      </c>
      <c r="FH59" s="69" t="str">
        <f t="shared" si="497"/>
        <v/>
      </c>
      <c r="FI59" s="69" t="str">
        <f t="shared" si="498"/>
        <v/>
      </c>
      <c r="FJ59" s="69" t="str">
        <f t="shared" si="499"/>
        <v/>
      </c>
      <c r="FK59" s="69" t="str">
        <f t="shared" si="500"/>
        <v/>
      </c>
      <c r="FL59" s="69" t="str">
        <f t="shared" si="501"/>
        <v>іспит</v>
      </c>
      <c r="FM59" s="69" t="str">
        <f t="shared" si="502"/>
        <v/>
      </c>
      <c r="FN59" s="68" t="str">
        <f>IF(SUM(EY59:FA59)&lt;&gt;0,SUM(FC59:FF59),"")</f>
        <v/>
      </c>
      <c r="FO59" s="146" t="str">
        <f>IF(SUM(FP59:FR59)&lt;&gt;0,SUM(FP59:FR59),"")</f>
        <v/>
      </c>
      <c r="FP59" s="138"/>
      <c r="FQ59" s="139"/>
      <c r="FR59" s="139"/>
      <c r="FS59" s="139"/>
      <c r="FT59" s="68" t="str">
        <f t="shared" si="503"/>
        <v/>
      </c>
      <c r="FU59" s="68" t="str">
        <f t="shared" si="504"/>
        <v/>
      </c>
      <c r="FV59" s="68" t="str">
        <f t="shared" si="505"/>
        <v/>
      </c>
      <c r="FW59" s="92"/>
      <c r="FX59" s="150" t="str">
        <f t="shared" si="506"/>
        <v/>
      </c>
      <c r="FY59" s="69" t="str">
        <f t="shared" si="507"/>
        <v/>
      </c>
      <c r="FZ59" s="69" t="str">
        <f t="shared" si="508"/>
        <v/>
      </c>
      <c r="GA59" s="69" t="str">
        <f t="shared" si="509"/>
        <v/>
      </c>
      <c r="GB59" s="69" t="str">
        <f t="shared" si="510"/>
        <v/>
      </c>
      <c r="GC59" s="69" t="str">
        <f t="shared" si="511"/>
        <v/>
      </c>
      <c r="GD59" s="69" t="str">
        <f t="shared" si="512"/>
        <v/>
      </c>
      <c r="GE59" s="68" t="str">
        <f>IF(SUM(FP59:FR59)&lt;&gt;0,SUM(FT59:FW59),"")</f>
        <v/>
      </c>
      <c r="GF59" s="146" t="str">
        <f>IF(SUM(GG59:GI59)&lt;&gt;0,SUM(GG59:GI59),"")</f>
        <v/>
      </c>
      <c r="GG59" s="138"/>
      <c r="GH59" s="139"/>
      <c r="GI59" s="139"/>
      <c r="GJ59" s="139"/>
      <c r="GK59" s="68" t="str">
        <f t="shared" si="513"/>
        <v/>
      </c>
      <c r="GL59" s="68" t="str">
        <f t="shared" si="514"/>
        <v/>
      </c>
      <c r="GM59" s="68" t="str">
        <f t="shared" si="515"/>
        <v/>
      </c>
      <c r="GN59" s="92"/>
      <c r="GO59" s="150" t="str">
        <f t="shared" si="516"/>
        <v/>
      </c>
      <c r="GP59" s="69" t="str">
        <f t="shared" si="517"/>
        <v/>
      </c>
      <c r="GQ59" s="69" t="str">
        <f t="shared" si="518"/>
        <v/>
      </c>
      <c r="GR59" s="69" t="str">
        <f t="shared" si="519"/>
        <v/>
      </c>
      <c r="GS59" s="69" t="str">
        <f t="shared" si="520"/>
        <v/>
      </c>
      <c r="GT59" s="69" t="str">
        <f t="shared" si="521"/>
        <v/>
      </c>
      <c r="GU59" s="69" t="str">
        <f t="shared" si="522"/>
        <v/>
      </c>
      <c r="GV59" s="68" t="str">
        <f>IF(SUM(GG59:GI59)&lt;&gt;0,SUM(GK59:GN59),"")</f>
        <v/>
      </c>
      <c r="GW59" s="146" t="str">
        <f>IF(SUM(GX59:GZ59)&lt;&gt;0,SUM(GX59:GZ59),"")</f>
        <v/>
      </c>
      <c r="GX59" s="138"/>
      <c r="GY59" s="139"/>
      <c r="GZ59" s="139"/>
      <c r="HA59" s="139"/>
      <c r="HB59" s="68" t="str">
        <f t="shared" si="523"/>
        <v/>
      </c>
      <c r="HC59" s="68" t="str">
        <f t="shared" si="524"/>
        <v/>
      </c>
      <c r="HD59" s="68" t="str">
        <f t="shared" si="525"/>
        <v/>
      </c>
      <c r="HE59" s="92"/>
      <c r="HF59" s="150" t="str">
        <f t="shared" si="526"/>
        <v/>
      </c>
      <c r="HG59" s="69" t="str">
        <f t="shared" si="527"/>
        <v/>
      </c>
      <c r="HH59" s="69" t="str">
        <f t="shared" si="528"/>
        <v/>
      </c>
      <c r="HI59" s="69" t="str">
        <f t="shared" si="529"/>
        <v/>
      </c>
      <c r="HJ59" s="69" t="str">
        <f t="shared" si="530"/>
        <v/>
      </c>
      <c r="HK59" s="69" t="str">
        <f t="shared" si="531"/>
        <v/>
      </c>
      <c r="HL59" s="69" t="str">
        <f t="shared" si="532"/>
        <v/>
      </c>
      <c r="HM59" s="68" t="str">
        <f>IF(SUM(GX59:GZ59)&lt;&gt;0,SUM(HB59:HE59),"")</f>
        <v/>
      </c>
      <c r="HN59" s="146" t="str">
        <f>IF(SUM(HO59:HQ59)&lt;&gt;0,SUM(HO59:HQ59),"")</f>
        <v/>
      </c>
      <c r="HO59" s="138"/>
      <c r="HP59" s="139"/>
      <c r="HQ59" s="139"/>
      <c r="HR59" s="139"/>
      <c r="HS59" s="68" t="str">
        <f t="shared" si="533"/>
        <v/>
      </c>
      <c r="HT59" s="68" t="str">
        <f t="shared" si="534"/>
        <v/>
      </c>
      <c r="HU59" s="68" t="str">
        <f t="shared" si="535"/>
        <v/>
      </c>
      <c r="HV59" s="92"/>
      <c r="HW59" s="150" t="str">
        <f t="shared" si="536"/>
        <v/>
      </c>
      <c r="HX59" s="69" t="str">
        <f t="shared" si="537"/>
        <v/>
      </c>
      <c r="HY59" s="69" t="str">
        <f t="shared" si="538"/>
        <v/>
      </c>
      <c r="HZ59" s="69" t="str">
        <f t="shared" si="539"/>
        <v/>
      </c>
      <c r="IA59" s="69" t="str">
        <f t="shared" si="540"/>
        <v/>
      </c>
      <c r="IB59" s="69" t="str">
        <f t="shared" si="541"/>
        <v/>
      </c>
      <c r="IC59" s="69" t="str">
        <f t="shared" si="542"/>
        <v/>
      </c>
      <c r="ID59" s="68" t="str">
        <f>IF(SUM(HO59:HQ59)&lt;&gt;0,SUM(HS59:HV59),"")</f>
        <v/>
      </c>
      <c r="IE59" s="216"/>
    </row>
    <row r="60" spans="1:239" s="1" customFormat="1" ht="19.899999999999999" customHeight="1" thickBot="1" x14ac:dyDescent="0.35">
      <c r="A60" s="232"/>
      <c r="B60" s="130"/>
      <c r="C60" s="200" t="s">
        <v>84</v>
      </c>
      <c r="D60" s="136"/>
      <c r="E60" s="18"/>
      <c r="F60" s="18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433">
        <f>SUM(Y59:Y59)</f>
        <v>2</v>
      </c>
      <c r="Z60" s="114"/>
      <c r="AA60" s="201">
        <f>SUM(AA59)</f>
        <v>60</v>
      </c>
      <c r="AB60" s="70"/>
      <c r="AC60" s="70"/>
      <c r="AD60" s="62"/>
      <c r="AE60" s="62"/>
      <c r="AF60" s="62"/>
      <c r="AG60" s="62" t="s">
        <v>11</v>
      </c>
      <c r="AH60" s="62"/>
      <c r="AI60" s="149"/>
      <c r="AJ60" s="73"/>
      <c r="AK60" s="73"/>
      <c r="AL60" s="18"/>
      <c r="AM60" s="18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199" t="str">
        <f t="shared" si="63"/>
        <v/>
      </c>
      <c r="BA60" s="73"/>
      <c r="BB60" s="73"/>
      <c r="BC60" s="18"/>
      <c r="BD60" s="18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199" t="str">
        <f t="shared" si="64"/>
        <v/>
      </c>
      <c r="BR60" s="73"/>
      <c r="BS60" s="73"/>
      <c r="BT60" s="18"/>
      <c r="BU60" s="18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199" t="str">
        <f t="shared" si="65"/>
        <v/>
      </c>
      <c r="CI60" s="73"/>
      <c r="CJ60" s="73"/>
      <c r="CK60" s="18"/>
      <c r="CL60" s="18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199" t="str">
        <f t="shared" si="66"/>
        <v/>
      </c>
      <c r="CZ60" s="73"/>
      <c r="DA60" s="73"/>
      <c r="DB60" s="18"/>
      <c r="DC60" s="18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199" t="str">
        <f t="shared" si="67"/>
        <v/>
      </c>
      <c r="DQ60" s="73"/>
      <c r="DR60" s="73"/>
      <c r="DS60" s="18"/>
      <c r="DT60" s="18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199" t="str">
        <f t="shared" si="68"/>
        <v/>
      </c>
      <c r="EH60" s="73"/>
      <c r="EI60" s="73"/>
      <c r="EJ60" s="18"/>
      <c r="EK60" s="18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199" t="str">
        <f t="shared" si="69"/>
        <v/>
      </c>
      <c r="EY60" s="73"/>
      <c r="EZ60" s="73"/>
      <c r="FA60" s="18"/>
      <c r="FB60" s="18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149"/>
      <c r="FP60" s="73"/>
      <c r="FQ60" s="73"/>
      <c r="FR60" s="18"/>
      <c r="FS60" s="18"/>
      <c r="FT60" s="73"/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149"/>
      <c r="GG60" s="73"/>
      <c r="GH60" s="73"/>
      <c r="GI60" s="18"/>
      <c r="GJ60" s="18"/>
      <c r="GK60" s="73"/>
      <c r="GL60" s="73"/>
      <c r="GM60" s="73"/>
      <c r="GN60" s="73"/>
      <c r="GO60" s="73"/>
      <c r="GP60" s="73"/>
      <c r="GQ60" s="73"/>
      <c r="GR60" s="73"/>
      <c r="GS60" s="73"/>
      <c r="GT60" s="73"/>
      <c r="GU60" s="73"/>
      <c r="GV60" s="73"/>
      <c r="GW60" s="149"/>
      <c r="GX60" s="73"/>
      <c r="GY60" s="73"/>
      <c r="GZ60" s="18"/>
      <c r="HA60" s="18"/>
      <c r="HB60" s="73"/>
      <c r="HC60" s="73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149"/>
      <c r="HO60" s="73"/>
      <c r="HP60" s="73"/>
      <c r="HQ60" s="18"/>
      <c r="HR60" s="18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217"/>
    </row>
    <row r="61" spans="1:239" s="1" customFormat="1" ht="19.899999999999999" customHeight="1" thickBot="1" x14ac:dyDescent="0.35">
      <c r="A61" s="232"/>
      <c r="B61" s="130"/>
      <c r="C61" s="200" t="s">
        <v>125</v>
      </c>
      <c r="D61" s="136"/>
      <c r="E61" s="18"/>
      <c r="F61" s="18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261">
        <f>SUM(Y21:Y60)/2</f>
        <v>180</v>
      </c>
      <c r="Z61" s="114"/>
      <c r="AA61" s="201">
        <f>SUM(AA27,AA57,AA60)</f>
        <v>5400</v>
      </c>
      <c r="AB61" s="253"/>
      <c r="AC61" s="253"/>
      <c r="AD61" s="253"/>
      <c r="AE61" s="253"/>
      <c r="AF61" s="253">
        <f>AA61-AB61</f>
        <v>5400</v>
      </c>
      <c r="AG61" s="254">
        <f>(AF61/AA61)</f>
        <v>1</v>
      </c>
      <c r="AH61" s="62"/>
      <c r="AI61" s="149"/>
      <c r="AJ61" s="73"/>
      <c r="AK61" s="73"/>
      <c r="AL61" s="18"/>
      <c r="AM61" s="18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199" t="str">
        <f t="shared" si="63"/>
        <v/>
      </c>
      <c r="BA61" s="73"/>
      <c r="BB61" s="73"/>
      <c r="BC61" s="18"/>
      <c r="BD61" s="18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199" t="str">
        <f t="shared" si="64"/>
        <v/>
      </c>
      <c r="BR61" s="73"/>
      <c r="BS61" s="73"/>
      <c r="BT61" s="18"/>
      <c r="BU61" s="18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199" t="str">
        <f t="shared" si="65"/>
        <v/>
      </c>
      <c r="CI61" s="73"/>
      <c r="CJ61" s="73"/>
      <c r="CK61" s="18"/>
      <c r="CL61" s="18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199" t="str">
        <f t="shared" si="66"/>
        <v/>
      </c>
      <c r="CZ61" s="73"/>
      <c r="DA61" s="73"/>
      <c r="DB61" s="18"/>
      <c r="DC61" s="18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199" t="str">
        <f t="shared" si="67"/>
        <v/>
      </c>
      <c r="DQ61" s="73"/>
      <c r="DR61" s="73"/>
      <c r="DS61" s="18"/>
      <c r="DT61" s="18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199" t="str">
        <f t="shared" si="68"/>
        <v/>
      </c>
      <c r="EH61" s="73"/>
      <c r="EI61" s="73"/>
      <c r="EJ61" s="18"/>
      <c r="EK61" s="18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199" t="str">
        <f t="shared" si="69"/>
        <v/>
      </c>
      <c r="EY61" s="73"/>
      <c r="EZ61" s="73"/>
      <c r="FA61" s="18"/>
      <c r="FB61" s="18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149"/>
      <c r="FP61" s="73"/>
      <c r="FQ61" s="73"/>
      <c r="FR61" s="18"/>
      <c r="FS61" s="18"/>
      <c r="FT61" s="73"/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149"/>
      <c r="GG61" s="73"/>
      <c r="GH61" s="73"/>
      <c r="GI61" s="18"/>
      <c r="GJ61" s="18"/>
      <c r="GK61" s="73"/>
      <c r="GL61" s="73"/>
      <c r="GM61" s="73"/>
      <c r="GN61" s="73"/>
      <c r="GO61" s="73"/>
      <c r="GP61" s="73"/>
      <c r="GQ61" s="73"/>
      <c r="GR61" s="73"/>
      <c r="GS61" s="73"/>
      <c r="GT61" s="73"/>
      <c r="GU61" s="73"/>
      <c r="GV61" s="73"/>
      <c r="GW61" s="149"/>
      <c r="GX61" s="73"/>
      <c r="GY61" s="73"/>
      <c r="GZ61" s="18"/>
      <c r="HA61" s="18"/>
      <c r="HB61" s="73"/>
      <c r="HC61" s="73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149"/>
      <c r="HO61" s="73"/>
      <c r="HP61" s="73"/>
      <c r="HQ61" s="18"/>
      <c r="HR61" s="18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217"/>
    </row>
    <row r="62" spans="1:239" s="1" customFormat="1" ht="19.899999999999999" customHeight="1" x14ac:dyDescent="0.3">
      <c r="A62" s="235"/>
      <c r="B62" s="63" t="s">
        <v>41</v>
      </c>
      <c r="C62" s="194" t="s">
        <v>126</v>
      </c>
      <c r="D62" s="67"/>
      <c r="E62" s="67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1"/>
      <c r="Y62" s="140"/>
      <c r="Z62" s="17"/>
      <c r="AA62" s="142"/>
      <c r="AB62" s="143"/>
      <c r="AC62" s="143"/>
      <c r="AD62" s="143"/>
      <c r="AE62" s="143"/>
      <c r="AF62" s="143"/>
      <c r="AG62" s="144"/>
      <c r="AH62" s="73"/>
      <c r="AI62" s="147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 t="str">
        <f t="shared" si="63"/>
        <v/>
      </c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 t="str">
        <f t="shared" si="64"/>
        <v/>
      </c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 t="str">
        <f t="shared" si="65"/>
        <v/>
      </c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 t="str">
        <f t="shared" si="66"/>
        <v/>
      </c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 t="str">
        <f t="shared" si="67"/>
        <v/>
      </c>
      <c r="DQ62" s="140"/>
      <c r="DR62" s="140"/>
      <c r="DS62" s="140"/>
      <c r="DT62" s="140"/>
      <c r="DU62" s="140"/>
      <c r="DV62" s="140"/>
      <c r="DW62" s="140"/>
      <c r="DX62" s="140"/>
      <c r="DY62" s="140"/>
      <c r="DZ62" s="140"/>
      <c r="EA62" s="140"/>
      <c r="EB62" s="140"/>
      <c r="EC62" s="140"/>
      <c r="ED62" s="140"/>
      <c r="EE62" s="140"/>
      <c r="EF62" s="140"/>
      <c r="EG62" s="140" t="str">
        <f t="shared" si="68"/>
        <v/>
      </c>
      <c r="EH62" s="140"/>
      <c r="EI62" s="140"/>
      <c r="EJ62" s="140"/>
      <c r="EK62" s="140"/>
      <c r="EL62" s="140"/>
      <c r="EM62" s="140"/>
      <c r="EN62" s="140"/>
      <c r="EO62" s="140"/>
      <c r="EP62" s="140"/>
      <c r="EQ62" s="140"/>
      <c r="ER62" s="140"/>
      <c r="ES62" s="140"/>
      <c r="ET62" s="140"/>
      <c r="EU62" s="140"/>
      <c r="EV62" s="140"/>
      <c r="EW62" s="140"/>
      <c r="EX62" s="140" t="str">
        <f t="shared" si="69"/>
        <v/>
      </c>
      <c r="EY62" s="140"/>
      <c r="EZ62" s="140"/>
      <c r="FA62" s="140"/>
      <c r="FB62" s="140"/>
      <c r="FC62" s="140" t="str">
        <f>IF(EY62&lt;&gt;0,$EX$17*EY62,"")</f>
        <v/>
      </c>
      <c r="FD62" s="140" t="str">
        <f>IF(EZ62&lt;&gt;0,$EX$17*EZ62,"")</f>
        <v/>
      </c>
      <c r="FE62" s="140" t="str">
        <f>IF(FA62&lt;&gt;0,$EX$17*FA62,"")</f>
        <v/>
      </c>
      <c r="FF62" s="140"/>
      <c r="FG62" s="140" t="str">
        <f>IF(FB62&lt;&gt;0,$EX$17*FB62,"")</f>
        <v/>
      </c>
      <c r="FH62" s="140" t="str">
        <f>IF(($O62=$EX$15),"КП","")</f>
        <v/>
      </c>
      <c r="FI62" s="140" t="str">
        <f>IF(($P62=$EX$15),"КР","")</f>
        <v/>
      </c>
      <c r="FJ62" s="140" t="str">
        <f>IF(($Q62=$EX$15),"РГР",IF(($R62=$EX$15),"РГР",IF(($S62=$EX$15),"РГР",IF(($T62=$EX$15),"РГР",""))))</f>
        <v/>
      </c>
      <c r="FK62" s="140" t="str">
        <f>IF(($U62=$EX$15),"контр",IF(($V62=$EX$15),"контр",IF(($W62=$EX$15),"контр",IF(($X62=$EX$15),"контр",""))))</f>
        <v/>
      </c>
      <c r="FL62" s="140" t="str">
        <f>IF(($E62=$EX$15),"іспит",IF(($F62=$EX$15),"іспит",IF(($G62=$EX$15),"іспит",IF(($H62=$EX$15),"іспит",""))))</f>
        <v/>
      </c>
      <c r="FM62" s="140" t="str">
        <f>IF(($I62=$EX$15),"залік",IF(($K62=$EX$15),"залік",IF(($L62=$EX$15),"залік",IF(($M62=$EX$15),"залік",IF(($N62=$EX$15),"залік","")))))</f>
        <v/>
      </c>
      <c r="FN62" s="140" t="str">
        <f>IF(SUM(EY62:FA62)&lt;&gt;0,SUM(FC62:FF62),"")</f>
        <v/>
      </c>
      <c r="FO62" s="147" t="str">
        <f>IF(SUM(FP62:FR62)&lt;&gt;0,SUM(FP62:FR62),"")</f>
        <v/>
      </c>
      <c r="FP62" s="140"/>
      <c r="FQ62" s="140"/>
      <c r="FR62" s="140"/>
      <c r="FS62" s="140"/>
      <c r="FT62" s="140" t="str">
        <f>IF(FP62&lt;&gt;0,$FO$17*FP62,"")</f>
        <v/>
      </c>
      <c r="FU62" s="140" t="str">
        <f>IF(FQ62&lt;&gt;0,$FO$17*FQ62,"")</f>
        <v/>
      </c>
      <c r="FV62" s="140" t="str">
        <f>IF(FR62&lt;&gt;0,$FO$17*FR62,"")</f>
        <v/>
      </c>
      <c r="FW62" s="140"/>
      <c r="FX62" s="140" t="str">
        <f>IF(FS62&lt;&gt;0,$FO$17*FS62,"")</f>
        <v/>
      </c>
      <c r="FY62" s="140" t="str">
        <f>IF(($O62=$FO$15),"КП","")</f>
        <v/>
      </c>
      <c r="FZ62" s="140" t="str">
        <f>IF(($P62=$FO$15),"КР","")</f>
        <v/>
      </c>
      <c r="GA62" s="140" t="str">
        <f>IF(($Q62=$FO$15),"РГР",IF(($R62=$FO$15),"РГР",IF(($S62=$FO$15),"РГР",IF(($T62=$FO$15),"РГР",""))))</f>
        <v/>
      </c>
      <c r="GB62" s="140" t="str">
        <f>IF(($U62=$FO$15),"контр",IF(($V62=$FO$15),"контр",IF(($W62=$FO$15),"контр",IF(($X62=$FO$15),"контр",""))))</f>
        <v/>
      </c>
      <c r="GC62" s="140" t="str">
        <f>IF(($E62=$FO$15),"іспит",IF(($F62=$FO$15),"іспит",IF(($G62=$FO$15),"іспит",IF(($H62=$FO$15),"іспит",""))))</f>
        <v/>
      </c>
      <c r="GD62" s="140" t="str">
        <f>IF(($I62=$FO$15),"залік",IF(($K62=$FO$15),"залік",IF(($L62=$FO$15),"залік",IF(($M62=$FO$15),"залік",IF(($N62=$FO$15),"залік","")))))</f>
        <v/>
      </c>
      <c r="GE62" s="140" t="str">
        <f>IF(SUM(FP62:FR62)&lt;&gt;0,SUM(FT62:FW62),"")</f>
        <v/>
      </c>
      <c r="GF62" s="147" t="str">
        <f>IF(SUM(GG62:GI62)&lt;&gt;0,SUM(GG62:GI62),"")</f>
        <v/>
      </c>
      <c r="GG62" s="140"/>
      <c r="GH62" s="140"/>
      <c r="GI62" s="140"/>
      <c r="GJ62" s="140"/>
      <c r="GK62" s="140" t="str">
        <f>IF(GG62&lt;&gt;0,$GF$17*GG62,"")</f>
        <v/>
      </c>
      <c r="GL62" s="140" t="str">
        <f>IF(GH62&lt;&gt;0,$GF$17*GH62,"")</f>
        <v/>
      </c>
      <c r="GM62" s="140" t="str">
        <f>IF(GI62&lt;&gt;0,$GF$17*GI62,"")</f>
        <v/>
      </c>
      <c r="GN62" s="140"/>
      <c r="GO62" s="140" t="str">
        <f>IF(GJ62&lt;&gt;0,$GF$17*GJ62,"")</f>
        <v/>
      </c>
      <c r="GP62" s="140" t="str">
        <f>IF(($O62=$GF$15),"КП","")</f>
        <v/>
      </c>
      <c r="GQ62" s="140" t="str">
        <f>IF(($P62=$GF$15),"КР","")</f>
        <v/>
      </c>
      <c r="GR62" s="140" t="str">
        <f>IF(($Q62=$GF$15),"РГР",IF(($R62=$GF$15),"РГР",IF(($S62=$GF$15),"РГР",IF(($T62=$GF$15),"РГР",""))))</f>
        <v/>
      </c>
      <c r="GS62" s="140" t="str">
        <f>IF(($U62=$GF$15),"контр",IF(($V62=$GF$15),"контр",IF(($W62=$GF$15),"контр",IF(($X62=$GF$15),"контр",""))))</f>
        <v/>
      </c>
      <c r="GT62" s="140" t="str">
        <f>IF(($E62=$GF$15),"іспит",IF(($F62=$GF$15),"іспит",IF(($G62=$GF$15),"іспит",IF(($H62=$GF$15),"іспит",""))))</f>
        <v/>
      </c>
      <c r="GU62" s="140" t="str">
        <f>IF(($I62=$GF$15),"залік",IF(($K62=$GF$15),"залік",IF(($L62=$GF$15),"залік",IF(($M62=$GF$15),"залік",IF(($N62=$GF$15),"залік","")))))</f>
        <v/>
      </c>
      <c r="GV62" s="140" t="str">
        <f>IF(SUM(GG62:GI62)&lt;&gt;0,SUM(GK62:GN62),"")</f>
        <v/>
      </c>
      <c r="GW62" s="147" t="str">
        <f>IF(SUM(GX62:GZ62)&lt;&gt;0,SUM(GX62:GZ62),"")</f>
        <v/>
      </c>
      <c r="GX62" s="140"/>
      <c r="GY62" s="140"/>
      <c r="GZ62" s="140"/>
      <c r="HA62" s="140"/>
      <c r="HB62" s="140" t="str">
        <f>IF(GX62&lt;&gt;0,$GW$17*GX62,"")</f>
        <v/>
      </c>
      <c r="HC62" s="140" t="str">
        <f>IF(GY62&lt;&gt;0,$GW$17*GY62,"")</f>
        <v/>
      </c>
      <c r="HD62" s="140" t="str">
        <f>IF(GZ62&lt;&gt;0,$GW$17*GZ62,"")</f>
        <v/>
      </c>
      <c r="HE62" s="140"/>
      <c r="HF62" s="140" t="str">
        <f>IF(HA62&lt;&gt;0,$GW$17*HA62,"")</f>
        <v/>
      </c>
      <c r="HG62" s="140" t="str">
        <f>IF(($O62=$GW$15),"КП","")</f>
        <v/>
      </c>
      <c r="HH62" s="140" t="str">
        <f>IF(($P62=$GW$15),"КР","")</f>
        <v/>
      </c>
      <c r="HI62" s="140" t="str">
        <f>IF(($Q62=$GW$15),"РГР",IF(($R62=$GW$15),"РГР",IF(($S62=$GW$15),"РГР",IF(($T62=$GW$15),"РГР",""))))</f>
        <v/>
      </c>
      <c r="HJ62" s="140" t="str">
        <f>IF(($U62=$GW$15),"контр",IF(($V62=$GW$15),"контр",IF(($W62=$GW$15),"контр",IF(($X62=$GW$15),"контр",""))))</f>
        <v/>
      </c>
      <c r="HK62" s="140" t="str">
        <f>IF(($E62=$GW$15),"іспит",IF(($F62=$GW$15),"іспит",IF(($G62=$GW$15),"іспит",IF(($H62=$GW$15),"іспит",""))))</f>
        <v/>
      </c>
      <c r="HL62" s="140" t="str">
        <f>IF(($I62=$GW$15),"залік",IF(($K62=$GW$15),"залік",IF(($L62=$GW$15),"залік",IF(($M62=$GW$15),"залік",IF(($N62=$GW$15),"залік","")))))</f>
        <v/>
      </c>
      <c r="HM62" s="140" t="str">
        <f>IF(SUM(GX62:GZ62)&lt;&gt;0,SUM(HB62:HE62),"")</f>
        <v/>
      </c>
      <c r="HN62" s="147" t="str">
        <f>IF(SUM(HO62:HQ62)&lt;&gt;0,SUM(HO62:HQ62),"")</f>
        <v/>
      </c>
      <c r="HO62" s="140"/>
      <c r="HP62" s="140"/>
      <c r="HQ62" s="140"/>
      <c r="HR62" s="140"/>
      <c r="HS62" s="140" t="str">
        <f>IF(HO62&lt;&gt;0,$HN$17*HO62,"")</f>
        <v/>
      </c>
      <c r="HT62" s="140" t="str">
        <f>IF(HP62&lt;&gt;0,$HN$17*HP62,"")</f>
        <v/>
      </c>
      <c r="HU62" s="140" t="str">
        <f>IF(HQ62&lt;&gt;0,$HN$17*HQ62,"")</f>
        <v/>
      </c>
      <c r="HV62" s="140"/>
      <c r="HW62" s="140" t="str">
        <f>IF(HR62&lt;&gt;0,$GW$17*HR62,"")</f>
        <v/>
      </c>
      <c r="HX62" s="140" t="str">
        <f>IF(($O62=$HN$15),"КП","")</f>
        <v/>
      </c>
      <c r="HY62" s="140" t="str">
        <f>IF(($P62=$HN$15),"КР","")</f>
        <v/>
      </c>
      <c r="HZ62" s="140" t="str">
        <f>IF(($Q62=$HN$15),"РГР",IF(($R62=$HN$15),"РГР",IF(($S62=$HN$15),"РГР",IF(($T62=$HN$15),"РГР",""))))</f>
        <v/>
      </c>
      <c r="IA62" s="140" t="str">
        <f>IF(($U62=$HN$15),"контр",IF(($V62=$HN$15),"контр",IF(($W62=$HN$15),"контр",IF(($X62=$HN$15),"контр",""))))</f>
        <v/>
      </c>
      <c r="IB62" s="140" t="str">
        <f>IF(($E62=$HN$15),"іспит",IF(($F62=$HN$15),"іспит",IF(($G62=$HN$15),"іспит",IF(($H62=$HN$15),"іспит",""))))</f>
        <v/>
      </c>
      <c r="IC62" s="140" t="str">
        <f>IF(($I62=$HN$15),"залік",IF(($K62=$HN$15),"залік",IF(($L62=$HN$15),"залік",IF(($M62=$HN$15),"залік",IF(($N62=$HN$15),"залік","")))))</f>
        <v/>
      </c>
      <c r="ID62" s="140" t="str">
        <f>IF(SUM(HO62:HQ62)&lt;&gt;0,SUM(HS62:HV62),"")</f>
        <v/>
      </c>
      <c r="IE62" s="218"/>
    </row>
    <row r="63" spans="1:239" s="1" customFormat="1" ht="19.899999999999999" customHeight="1" x14ac:dyDescent="0.3">
      <c r="A63" s="232"/>
      <c r="B63" s="130"/>
      <c r="C63" s="63" t="s">
        <v>255</v>
      </c>
      <c r="D63" s="136"/>
      <c r="E63" s="18"/>
      <c r="F63" s="18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251"/>
      <c r="R63" s="251"/>
      <c r="S63" s="251"/>
      <c r="T63" s="251"/>
      <c r="U63" s="251"/>
      <c r="V63" s="251"/>
      <c r="W63" s="251"/>
      <c r="X63" s="251"/>
      <c r="Y63" s="118"/>
      <c r="Z63" s="114"/>
      <c r="AA63" s="17"/>
      <c r="AB63" s="251"/>
      <c r="AC63" s="256"/>
      <c r="AD63" s="257"/>
      <c r="AE63" s="257"/>
      <c r="AF63" s="257"/>
      <c r="AG63" s="257"/>
      <c r="AH63" s="257"/>
      <c r="AI63" s="257"/>
      <c r="AJ63" s="251"/>
      <c r="AK63" s="251"/>
      <c r="AL63" s="258"/>
      <c r="AM63" s="258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73"/>
      <c r="AY63" s="149"/>
      <c r="AZ63" s="199" t="str">
        <f t="shared" si="63"/>
        <v/>
      </c>
      <c r="BA63" s="251"/>
      <c r="BB63" s="251"/>
      <c r="BC63" s="258"/>
      <c r="BD63" s="258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73"/>
      <c r="BP63" s="149"/>
      <c r="BQ63" s="199" t="str">
        <f t="shared" si="64"/>
        <v/>
      </c>
      <c r="BR63" s="251"/>
      <c r="BS63" s="251"/>
      <c r="BT63" s="258"/>
      <c r="BU63" s="258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99" t="str">
        <f t="shared" si="65"/>
        <v/>
      </c>
      <c r="CI63" s="251"/>
      <c r="CJ63" s="251"/>
      <c r="CK63" s="258"/>
      <c r="CL63" s="258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99" t="str">
        <f t="shared" si="66"/>
        <v/>
      </c>
      <c r="CZ63" s="251"/>
      <c r="DA63" s="251"/>
      <c r="DB63" s="258"/>
      <c r="DC63" s="258"/>
      <c r="DD63" s="149"/>
      <c r="DE63" s="149"/>
      <c r="DF63" s="149"/>
      <c r="DG63" s="149"/>
      <c r="DH63" s="149"/>
      <c r="DI63" s="149"/>
      <c r="DJ63" s="149"/>
      <c r="DK63" s="149"/>
      <c r="DL63" s="149"/>
      <c r="DM63" s="149"/>
      <c r="DN63" s="149"/>
      <c r="DO63" s="149"/>
      <c r="DP63" s="199" t="str">
        <f t="shared" si="67"/>
        <v/>
      </c>
      <c r="DQ63" s="251"/>
      <c r="DR63" s="251"/>
      <c r="DS63" s="258"/>
      <c r="DT63" s="258"/>
      <c r="DU63" s="149"/>
      <c r="DV63" s="149"/>
      <c r="DW63" s="149"/>
      <c r="DX63" s="149"/>
      <c r="DY63" s="149"/>
      <c r="DZ63" s="149"/>
      <c r="EA63" s="149"/>
      <c r="EB63" s="149"/>
      <c r="EC63" s="149"/>
      <c r="ED63" s="149"/>
      <c r="EE63" s="149"/>
      <c r="EF63" s="149"/>
      <c r="EG63" s="199" t="str">
        <f t="shared" si="68"/>
        <v/>
      </c>
      <c r="EH63" s="251"/>
      <c r="EI63" s="251"/>
      <c r="EJ63" s="258"/>
      <c r="EK63" s="258"/>
      <c r="EL63" s="149"/>
      <c r="EM63" s="149"/>
      <c r="EN63" s="149"/>
      <c r="EO63" s="149"/>
      <c r="EP63" s="149"/>
      <c r="EQ63" s="149"/>
      <c r="ER63" s="149"/>
      <c r="ES63" s="149"/>
      <c r="ET63" s="149"/>
      <c r="EU63" s="149"/>
      <c r="EV63" s="149"/>
      <c r="EW63" s="149"/>
      <c r="EX63" s="199" t="str">
        <f t="shared" si="69"/>
        <v/>
      </c>
      <c r="EY63" s="251"/>
      <c r="EZ63" s="251"/>
      <c r="FA63" s="258"/>
      <c r="FB63" s="258"/>
      <c r="FC63" s="149"/>
      <c r="FD63" s="149"/>
      <c r="FE63" s="149"/>
      <c r="FF63" s="149"/>
      <c r="FG63" s="149"/>
      <c r="FH63" s="149"/>
      <c r="FI63" s="149"/>
      <c r="FJ63" s="149"/>
      <c r="FK63" s="149"/>
      <c r="FL63" s="149"/>
      <c r="FM63" s="149"/>
      <c r="FN63" s="149"/>
      <c r="FO63" s="257"/>
      <c r="FP63" s="251"/>
      <c r="FQ63" s="251"/>
      <c r="FR63" s="258"/>
      <c r="FS63" s="258"/>
      <c r="FT63" s="149"/>
      <c r="FU63" s="149"/>
      <c r="FV63" s="149"/>
      <c r="FW63" s="149"/>
      <c r="FX63" s="149"/>
      <c r="FY63" s="149"/>
      <c r="FZ63" s="149"/>
      <c r="GA63" s="149"/>
      <c r="GB63" s="149"/>
      <c r="GC63" s="149"/>
      <c r="GD63" s="149"/>
      <c r="GE63" s="149"/>
      <c r="GF63" s="257"/>
      <c r="GG63" s="251"/>
      <c r="GH63" s="251"/>
      <c r="GI63" s="258"/>
      <c r="GJ63" s="258"/>
      <c r="GK63" s="149"/>
      <c r="GL63" s="149"/>
      <c r="GM63" s="149"/>
      <c r="GN63" s="149"/>
      <c r="GO63" s="149"/>
      <c r="GP63" s="149"/>
      <c r="GQ63" s="149"/>
      <c r="GR63" s="149"/>
      <c r="GS63" s="149"/>
      <c r="GT63" s="149"/>
      <c r="GU63" s="149"/>
      <c r="GV63" s="149"/>
      <c r="GW63" s="257"/>
      <c r="GX63" s="251"/>
      <c r="GY63" s="251"/>
      <c r="GZ63" s="258"/>
      <c r="HA63" s="258"/>
      <c r="HB63" s="149"/>
      <c r="HC63" s="149"/>
      <c r="HD63" s="149"/>
      <c r="HE63" s="149"/>
      <c r="HF63" s="149"/>
      <c r="HG63" s="149"/>
      <c r="HH63" s="149"/>
      <c r="HI63" s="149"/>
      <c r="HJ63" s="149"/>
      <c r="HK63" s="149"/>
      <c r="HL63" s="149"/>
      <c r="HM63" s="149"/>
      <c r="HN63" s="257"/>
      <c r="HO63" s="17"/>
      <c r="HP63" s="17"/>
      <c r="HQ63" s="18"/>
      <c r="HR63" s="18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252"/>
    </row>
    <row r="64" spans="1:239" s="1" customFormat="1" ht="18" customHeight="1" x14ac:dyDescent="0.3">
      <c r="A64" s="233" t="s">
        <v>232</v>
      </c>
      <c r="B64" s="131"/>
      <c r="C64" s="132" t="s">
        <v>240</v>
      </c>
      <c r="D64" s="259"/>
      <c r="E64" s="19"/>
      <c r="F64" s="19"/>
      <c r="G64" s="19"/>
      <c r="H64" s="260"/>
      <c r="I64" s="19"/>
      <c r="J64" s="19"/>
      <c r="K64" s="19">
        <v>3</v>
      </c>
      <c r="L64" s="19"/>
      <c r="M64" s="19"/>
      <c r="N64" s="19"/>
      <c r="O64" s="16"/>
      <c r="P64" s="16"/>
      <c r="Q64" s="11"/>
      <c r="R64" s="11"/>
      <c r="S64" s="11"/>
      <c r="T64" s="12"/>
      <c r="U64" s="11"/>
      <c r="V64" s="11"/>
      <c r="W64" s="11"/>
      <c r="X64" s="11"/>
      <c r="Y64" s="119">
        <v>4</v>
      </c>
      <c r="Z64" s="58"/>
      <c r="AA64" s="60">
        <f>Y64*30</f>
        <v>120</v>
      </c>
      <c r="AB64" s="19">
        <f t="shared" ref="AB64:AB68" si="547">SUM(AC64:AE64)</f>
        <v>48</v>
      </c>
      <c r="AC64" s="78">
        <f t="shared" ref="AC64:AC68" si="548">$AI$17*AJ64+BA64*$AZ$17+BR64*$BQ$17+CI64*$CH$17+CZ64*$CY$17+DQ64*$DP$17+EH64*$EG$17+EY64*$EX$17+FP64*$FO$17+GX64*$GW$17+GG64*$GF$17+HO64*$HN$17</f>
        <v>32</v>
      </c>
      <c r="AD64" s="78">
        <f t="shared" ref="AD64:AD68" si="549">$AI$17*AK64+BB64*$AZ$17+BS64*$BQ$17+CJ64*$CH$17+DA64*$CY$17+DR64*$DP$17+EI64*$EG$17+EZ64*$EX$17+FQ64*$FO$17+GY64*$GW$17+GH64*$GF$17+HP64*$HN$17</f>
        <v>16</v>
      </c>
      <c r="AE64" s="78">
        <f t="shared" ref="AE64:AE68" si="550">$AI$17*AL64+BC64*$AZ$17+BT64*$BQ$17+CK64*$CH$17+DB64*$CY$17+DS64*$DP$17+EJ64*$EG$17+FA64*$EX$17+FR64*$FO$17+GZ64*$GW$17+GI64*$GF$17+HQ64*$HN$17</f>
        <v>0</v>
      </c>
      <c r="AF64" s="79">
        <f t="shared" ref="AF64:AF68" si="551">AA64-AB64</f>
        <v>72</v>
      </c>
      <c r="AG64" s="443">
        <f t="shared" ref="AG64:AG68" si="552">(AF64/AA64)</f>
        <v>0.6</v>
      </c>
      <c r="AH64" s="77">
        <f>AF64-SUM(AQ64,BH64,BY64,CP64,DG64,DX64,EO64,FF64,FW64,GN64,HE64,HV64)</f>
        <v>72</v>
      </c>
      <c r="AI64" s="146"/>
      <c r="AJ64" s="195"/>
      <c r="AK64" s="196"/>
      <c r="AL64" s="196"/>
      <c r="AM64" s="196"/>
      <c r="AN64" s="152"/>
      <c r="AO64" s="152"/>
      <c r="AP64" s="152"/>
      <c r="AQ64" s="197"/>
      <c r="AR64" s="198"/>
      <c r="AS64" s="151"/>
      <c r="AT64" s="151"/>
      <c r="AU64" s="151"/>
      <c r="AV64" s="151"/>
      <c r="AW64" s="151"/>
      <c r="AX64" s="69"/>
      <c r="AY64" s="152"/>
      <c r="AZ64" s="148" t="str">
        <f t="shared" si="63"/>
        <v/>
      </c>
      <c r="BA64" s="195"/>
      <c r="BB64" s="196"/>
      <c r="BC64" s="196"/>
      <c r="BD64" s="196"/>
      <c r="BE64" s="152"/>
      <c r="BF64" s="152"/>
      <c r="BG64" s="152"/>
      <c r="BH64" s="197"/>
      <c r="BI64" s="198"/>
      <c r="BJ64" s="151"/>
      <c r="BK64" s="151"/>
      <c r="BL64" s="151"/>
      <c r="BM64" s="151"/>
      <c r="BN64" s="151"/>
      <c r="BO64" s="69"/>
      <c r="BP64" s="152"/>
      <c r="BQ64" s="148">
        <f t="shared" si="64"/>
        <v>3</v>
      </c>
      <c r="BR64" s="195">
        <v>2</v>
      </c>
      <c r="BS64" s="196">
        <v>1</v>
      </c>
      <c r="BT64" s="196"/>
      <c r="BU64" s="196"/>
      <c r="BV64" s="68">
        <f t="shared" ref="BV64:BV68" si="553">IF(BR64&lt;&gt;0,$BQ$17*BR64,"")</f>
        <v>32</v>
      </c>
      <c r="BW64" s="68">
        <f t="shared" ref="BW64:BW68" si="554">IF(BS64&lt;&gt;0,$BQ$17*BS64,"")</f>
        <v>16</v>
      </c>
      <c r="BX64" s="68" t="str">
        <f t="shared" ref="BX64:BX68" si="555">IF(BT64&lt;&gt;0,$BQ$17*BT64,"")</f>
        <v/>
      </c>
      <c r="BY64" s="197"/>
      <c r="BZ64" s="198"/>
      <c r="CA64" s="151"/>
      <c r="CB64" s="151"/>
      <c r="CC64" s="151"/>
      <c r="CD64" s="151"/>
      <c r="CE64" s="151"/>
      <c r="CF64" s="151"/>
      <c r="CG64" s="152"/>
      <c r="CH64" s="148" t="str">
        <f t="shared" si="65"/>
        <v/>
      </c>
      <c r="CI64" s="195"/>
      <c r="CJ64" s="196"/>
      <c r="CK64" s="196"/>
      <c r="CL64" s="196"/>
      <c r="CM64" s="68" t="str">
        <f t="shared" ref="CM64:CM65" si="556">IF(CI64&lt;&gt;0,$CH$17*CI64,"")</f>
        <v/>
      </c>
      <c r="CN64" s="68" t="str">
        <f t="shared" ref="CN64:CN65" si="557">IF(CJ64&lt;&gt;0,$CH$17*CJ64,"")</f>
        <v/>
      </c>
      <c r="CO64" s="68" t="str">
        <f t="shared" ref="CO64:CO65" si="558">IF(CK64&lt;&gt;0,$CH$17*CK64,"")</f>
        <v/>
      </c>
      <c r="CP64" s="197"/>
      <c r="CQ64" s="198"/>
      <c r="CR64" s="151"/>
      <c r="CS64" s="151"/>
      <c r="CT64" s="151"/>
      <c r="CU64" s="151"/>
      <c r="CV64" s="151"/>
      <c r="CW64" s="151"/>
      <c r="CX64" s="152"/>
      <c r="CY64" s="148" t="str">
        <f t="shared" si="66"/>
        <v/>
      </c>
      <c r="CZ64" s="195"/>
      <c r="DA64" s="196"/>
      <c r="DB64" s="196"/>
      <c r="DC64" s="196"/>
      <c r="DD64" s="152"/>
      <c r="DE64" s="152"/>
      <c r="DF64" s="152"/>
      <c r="DG64" s="197"/>
      <c r="DH64" s="198"/>
      <c r="DI64" s="151"/>
      <c r="DJ64" s="151"/>
      <c r="DK64" s="151"/>
      <c r="DL64" s="151"/>
      <c r="DM64" s="151"/>
      <c r="DN64" s="151"/>
      <c r="DO64" s="152"/>
      <c r="DP64" s="148" t="str">
        <f t="shared" si="67"/>
        <v/>
      </c>
      <c r="DQ64" s="195"/>
      <c r="DR64" s="196"/>
      <c r="DS64" s="196"/>
      <c r="DT64" s="196"/>
      <c r="DU64" s="152"/>
      <c r="DV64" s="152"/>
      <c r="DW64" s="152"/>
      <c r="DX64" s="197"/>
      <c r="DY64" s="198"/>
      <c r="DZ64" s="151"/>
      <c r="EA64" s="151"/>
      <c r="EB64" s="151"/>
      <c r="EC64" s="151"/>
      <c r="ED64" s="151"/>
      <c r="EE64" s="151"/>
      <c r="EF64" s="152"/>
      <c r="EG64" s="148" t="str">
        <f t="shared" si="68"/>
        <v/>
      </c>
      <c r="EH64" s="195"/>
      <c r="EI64" s="196"/>
      <c r="EJ64" s="196"/>
      <c r="EK64" s="196"/>
      <c r="EL64" s="152"/>
      <c r="EM64" s="152"/>
      <c r="EN64" s="152"/>
      <c r="EO64" s="197"/>
      <c r="EP64" s="198"/>
      <c r="EQ64" s="151"/>
      <c r="ER64" s="151"/>
      <c r="ES64" s="151"/>
      <c r="ET64" s="151"/>
      <c r="EU64" s="151"/>
      <c r="EV64" s="151"/>
      <c r="EW64" s="152"/>
      <c r="EX64" s="148" t="str">
        <f t="shared" si="69"/>
        <v/>
      </c>
      <c r="EY64" s="195"/>
      <c r="EZ64" s="196"/>
      <c r="FA64" s="196"/>
      <c r="FB64" s="196"/>
      <c r="FC64" s="152" t="str">
        <f>IF(EY64&lt;&gt;0,$EX$17*EY64,"")</f>
        <v/>
      </c>
      <c r="FD64" s="152" t="str">
        <f>IF(EZ64&lt;&gt;0,$EX$17*EZ64,"")</f>
        <v/>
      </c>
      <c r="FE64" s="152" t="str">
        <f>IF(FA64&lt;&gt;0,$EX$17*FA64,"")</f>
        <v/>
      </c>
      <c r="FF64" s="197"/>
      <c r="FG64" s="198" t="str">
        <f>IF(FB64&lt;&gt;0,$EX$17*FB64,"")</f>
        <v/>
      </c>
      <c r="FH64" s="151" t="str">
        <f>IF(($O64=$EX$15),"КП","")</f>
        <v/>
      </c>
      <c r="FI64" s="151" t="str">
        <f>IF(($P64=$EX$15),"КР","")</f>
        <v/>
      </c>
      <c r="FJ64" s="151" t="str">
        <f>IF(($Q64=$EX$15),"РГР",IF(($R64=$EX$15),"РГР",IF(($S64=$EX$15),"РГР",IF(($T64=$EX$15),"РГР",""))))</f>
        <v/>
      </c>
      <c r="FK64" s="151" t="str">
        <f>IF(($U64=$EX$15),"контр",IF(($V64=$EX$15),"контр",IF(($W64=$EX$15),"контр",IF(($X64=$EX$15),"контр",""))))</f>
        <v/>
      </c>
      <c r="FL64" s="151" t="str">
        <f>IF(($E64=$EX$15),"іспит",IF(($F64=$EX$15),"іспит",IF(($G64=$EX$15),"іспит",IF(($H64=$EX$15),"іспит",""))))</f>
        <v/>
      </c>
      <c r="FM64" s="151" t="str">
        <f>IF(($I64=$EX$15),"залік",IF(($K64=$EX$15),"залік",IF(($L64=$EX$15),"залік",IF(($M64=$EX$15),"залік",IF(($N64=$EX$15),"залік","")))))</f>
        <v/>
      </c>
      <c r="FN64" s="152" t="str">
        <f>IF(SUM(EY64:FA64)&lt;&gt;0,SUM(FC64:FF64),"")</f>
        <v/>
      </c>
      <c r="FO64" s="146" t="str">
        <f>IF(SUM(FP64:FR64)&lt;&gt;0,SUM(FP64:FR64),"")</f>
        <v/>
      </c>
      <c r="FP64" s="195"/>
      <c r="FQ64" s="196"/>
      <c r="FR64" s="196"/>
      <c r="FS64" s="196"/>
      <c r="FT64" s="152" t="str">
        <f>IF(FP64&lt;&gt;0,$FO$17*FP64,"")</f>
        <v/>
      </c>
      <c r="FU64" s="152" t="str">
        <f>IF(FQ64&lt;&gt;0,$FO$17*FQ64,"")</f>
        <v/>
      </c>
      <c r="FV64" s="152" t="str">
        <f>IF(FR64&lt;&gt;0,$FO$17*FR64,"")</f>
        <v/>
      </c>
      <c r="FW64" s="197"/>
      <c r="FX64" s="198" t="str">
        <f>IF(FS64&lt;&gt;0,$FO$17*FS64,"")</f>
        <v/>
      </c>
      <c r="FY64" s="151" t="str">
        <f>IF(($O64=$FO$15),"КП","")</f>
        <v/>
      </c>
      <c r="FZ64" s="151" t="str">
        <f>IF(($P64=$FO$15),"КР","")</f>
        <v/>
      </c>
      <c r="GA64" s="151" t="str">
        <f>IF(($Q64=$FO$15),"РГР",IF(($R64=$FO$15),"РГР",IF(($S64=$FO$15),"РГР",IF(($T64=$FO$15),"РГР",""))))</f>
        <v/>
      </c>
      <c r="GB64" s="151" t="str">
        <f>IF(($U64=$FO$15),"контр",IF(($V64=$FO$15),"контр",IF(($W64=$FO$15),"контр",IF(($X64=$FO$15),"контр",""))))</f>
        <v/>
      </c>
      <c r="GC64" s="151" t="str">
        <f>IF(($E64=$FO$15),"іспит",IF(($F64=$FO$15),"іспит",IF(($G64=$FO$15),"іспит",IF(($H64=$FO$15),"іспит",""))))</f>
        <v/>
      </c>
      <c r="GD64" s="151" t="str">
        <f>IF(($I64=$FO$15),"залік",IF(($K64=$FO$15),"залік",IF(($L64=$FO$15),"залік",IF(($M64=$FO$15),"залік",IF(($N64=$FO$15),"залік","")))))</f>
        <v/>
      </c>
      <c r="GE64" s="152" t="str">
        <f>IF(SUM(FP64:FR64)&lt;&gt;0,SUM(FT64:FW64),"")</f>
        <v/>
      </c>
      <c r="GF64" s="146" t="str">
        <f>IF(SUM(GG64:GI64)&lt;&gt;0,SUM(GG64:GI64),"")</f>
        <v/>
      </c>
      <c r="GG64" s="195"/>
      <c r="GH64" s="196"/>
      <c r="GI64" s="196"/>
      <c r="GJ64" s="196"/>
      <c r="GK64" s="152" t="str">
        <f>IF(GG64&lt;&gt;0,$GF$17*GG64,"")</f>
        <v/>
      </c>
      <c r="GL64" s="152" t="str">
        <f>IF(GH64&lt;&gt;0,$GF$17*GH64,"")</f>
        <v/>
      </c>
      <c r="GM64" s="152" t="str">
        <f>IF(GI64&lt;&gt;0,$GF$17*GI64,"")</f>
        <v/>
      </c>
      <c r="GN64" s="197"/>
      <c r="GO64" s="198" t="str">
        <f>IF(GJ64&lt;&gt;0,$GF$17*GJ64,"")</f>
        <v/>
      </c>
      <c r="GP64" s="151" t="str">
        <f>IF(($O64=$GF$15),"КП","")</f>
        <v/>
      </c>
      <c r="GQ64" s="151" t="str">
        <f>IF(($P64=$GF$15),"КР","")</f>
        <v/>
      </c>
      <c r="GR64" s="151" t="str">
        <f>IF(($Q64=$GF$15),"РГР",IF(($R64=$GF$15),"РГР",IF(($S64=$GF$15),"РГР",IF(($T64=$GF$15),"РГР",""))))</f>
        <v/>
      </c>
      <c r="GS64" s="151" t="str">
        <f>IF(($U64=$GF$15),"контр",IF(($V64=$GF$15),"контр",IF(($W64=$GF$15),"контр",IF(($X64=$GF$15),"контр",""))))</f>
        <v/>
      </c>
      <c r="GT64" s="151" t="str">
        <f>IF(($E64=$GF$15),"іспит",IF(($F64=$GF$15),"іспит",IF(($G64=$GF$15),"іспит",IF(($H64=$GF$15),"іспит",""))))</f>
        <v/>
      </c>
      <c r="GU64" s="151" t="str">
        <f>IF(($I64=$GF$15),"залік",IF(($K64=$GF$15),"залік",IF(($L64=$GF$15),"залік",IF(($M64=$GF$15),"залік",IF(($N64=$GF$15),"залік","")))))</f>
        <v/>
      </c>
      <c r="GV64" s="152" t="str">
        <f>IF(SUM(GG64:GI64)&lt;&gt;0,SUM(GK64:GN64),"")</f>
        <v/>
      </c>
      <c r="GW64" s="146" t="str">
        <f>IF(SUM(GX64:GZ64)&lt;&gt;0,SUM(GX64:GZ64),"")</f>
        <v/>
      </c>
      <c r="GX64" s="195"/>
      <c r="GY64" s="196"/>
      <c r="GZ64" s="196"/>
      <c r="HA64" s="196"/>
      <c r="HB64" s="152" t="str">
        <f>IF(GX64&lt;&gt;0,$GW$17*GX64,"")</f>
        <v/>
      </c>
      <c r="HC64" s="152" t="str">
        <f>IF(GY64&lt;&gt;0,$GW$17*GY64,"")</f>
        <v/>
      </c>
      <c r="HD64" s="152" t="str">
        <f>IF(GZ64&lt;&gt;0,$GW$17*GZ64,"")</f>
        <v/>
      </c>
      <c r="HE64" s="197"/>
      <c r="HF64" s="198" t="str">
        <f>IF(HA64&lt;&gt;0,$GW$17*HA64,"")</f>
        <v/>
      </c>
      <c r="HG64" s="151" t="str">
        <f>IF(($O64=$GW$15),"КП","")</f>
        <v/>
      </c>
      <c r="HH64" s="151" t="str">
        <f>IF(($P64=$GW$15),"КР","")</f>
        <v/>
      </c>
      <c r="HI64" s="151" t="str">
        <f>IF(($Q64=$GW$15),"РГР",IF(($R64=$GW$15),"РГР",IF(($S64=$GW$15),"РГР",IF(($T64=$GW$15),"РГР",""))))</f>
        <v/>
      </c>
      <c r="HJ64" s="151" t="str">
        <f>IF(($U64=$GW$15),"контр",IF(($V64=$GW$15),"контр",IF(($W64=$GW$15),"контр",IF(($X64=$GW$15),"контр",""))))</f>
        <v/>
      </c>
      <c r="HK64" s="151" t="str">
        <f>IF(($E64=$GW$15),"іспит",IF(($F64=$GW$15),"іспит",IF(($G64=$GW$15),"іспит",IF(($H64=$GW$15),"іспит",""))))</f>
        <v/>
      </c>
      <c r="HL64" s="151" t="str">
        <f>IF(($I64=$GW$15),"залік",IF(($K64=$GW$15),"залік",IF(($L64=$GW$15),"залік",IF(($M64=$GW$15),"залік",IF(($N64=$GW$15),"залік","")))))</f>
        <v/>
      </c>
      <c r="HM64" s="152" t="str">
        <f>IF(SUM(GX64:GZ64)&lt;&gt;0,SUM(HB64:HE64),"")</f>
        <v/>
      </c>
      <c r="HN64" s="146" t="str">
        <f>IF(SUM(HO64:HQ64)&lt;&gt;0,SUM(HO64:HQ64),"")</f>
        <v/>
      </c>
      <c r="HO64" s="138"/>
      <c r="HP64" s="139"/>
      <c r="HQ64" s="139"/>
      <c r="HR64" s="139"/>
      <c r="HS64" s="68" t="str">
        <f>IF(HO64&lt;&gt;0,$HN$17*HO64,"")</f>
        <v/>
      </c>
      <c r="HT64" s="68" t="str">
        <f>IF(HP64&lt;&gt;0,$HN$17*HP64,"")</f>
        <v/>
      </c>
      <c r="HU64" s="68" t="str">
        <f>IF(HQ64&lt;&gt;0,$HN$17*HQ64,"")</f>
        <v/>
      </c>
      <c r="HV64" s="92"/>
      <c r="HW64" s="150" t="str">
        <f>IF(HR64&lt;&gt;0,$GW$17*HR64,"")</f>
        <v/>
      </c>
      <c r="HX64" s="69" t="str">
        <f>IF(($O64=$HN$15),"КП","")</f>
        <v/>
      </c>
      <c r="HY64" s="69" t="str">
        <f>IF(($P64=$HN$15),"КР","")</f>
        <v/>
      </c>
      <c r="HZ64" s="69" t="str">
        <f>IF(($Q64=$HN$15),"РГР",IF(($R64=$HN$15),"РГР",IF(($S64=$HN$15),"РГР",IF(($T64=$HN$15),"РГР",""))))</f>
        <v/>
      </c>
      <c r="IA64" s="69" t="str">
        <f>IF(($U64=$HN$15),"контр",IF(($V64=$HN$15),"контр",IF(($W64=$HN$15),"контр",IF(($X64=$HN$15),"контр",""))))</f>
        <v/>
      </c>
      <c r="IB64" s="69" t="str">
        <f>IF(($E64=$HN$15),"іспит",IF(($F64=$HN$15),"іспит",IF(($G64=$HN$15),"іспит",IF(($H64=$HN$15),"іспит",""))))</f>
        <v/>
      </c>
      <c r="IC64" s="69" t="str">
        <f>IF(($I64=$HN$15),"залік",IF(($K64=$HN$15),"залік",IF(($L64=$HN$15),"залік",IF(($M64=$HN$15),"залік",IF(($N64=$HN$15),"залік","")))))</f>
        <v/>
      </c>
      <c r="ID64" s="68" t="str">
        <f>IF(SUM(HO64:HQ64)&lt;&gt;0,SUM(HS64:HV64),"")</f>
        <v/>
      </c>
      <c r="IE64" s="216"/>
    </row>
    <row r="65" spans="1:239" s="1" customFormat="1" ht="18" customHeight="1" x14ac:dyDescent="0.3">
      <c r="A65" s="233" t="s">
        <v>233</v>
      </c>
      <c r="B65" s="131"/>
      <c r="C65" s="132" t="s">
        <v>241</v>
      </c>
      <c r="D65" s="259"/>
      <c r="E65" s="19"/>
      <c r="F65" s="19"/>
      <c r="G65" s="19"/>
      <c r="H65" s="260"/>
      <c r="I65" s="19"/>
      <c r="J65" s="19"/>
      <c r="K65" s="19">
        <v>3</v>
      </c>
      <c r="L65" s="19"/>
      <c r="M65" s="19"/>
      <c r="N65" s="19"/>
      <c r="O65" s="13"/>
      <c r="P65" s="13"/>
      <c r="Q65" s="11"/>
      <c r="R65" s="11"/>
      <c r="S65" s="11"/>
      <c r="T65" s="12"/>
      <c r="U65" s="11"/>
      <c r="V65" s="11"/>
      <c r="W65" s="11"/>
      <c r="X65" s="11"/>
      <c r="Y65" s="119">
        <v>4</v>
      </c>
      <c r="Z65" s="115"/>
      <c r="AA65" s="60">
        <f>Y65*30</f>
        <v>120</v>
      </c>
      <c r="AB65" s="19">
        <f t="shared" si="547"/>
        <v>48</v>
      </c>
      <c r="AC65" s="78">
        <f t="shared" si="548"/>
        <v>32</v>
      </c>
      <c r="AD65" s="78">
        <f t="shared" si="549"/>
        <v>16</v>
      </c>
      <c r="AE65" s="78">
        <f t="shared" si="550"/>
        <v>0</v>
      </c>
      <c r="AF65" s="79">
        <f t="shared" si="551"/>
        <v>72</v>
      </c>
      <c r="AG65" s="443">
        <f t="shared" si="552"/>
        <v>0.6</v>
      </c>
      <c r="AH65" s="77"/>
      <c r="AI65" s="146"/>
      <c r="AJ65" s="195"/>
      <c r="AK65" s="196"/>
      <c r="AL65" s="196"/>
      <c r="AM65" s="196"/>
      <c r="AN65" s="152"/>
      <c r="AO65" s="152"/>
      <c r="AP65" s="152"/>
      <c r="AQ65" s="197"/>
      <c r="AR65" s="198"/>
      <c r="AS65" s="151"/>
      <c r="AT65" s="151"/>
      <c r="AU65" s="151"/>
      <c r="AV65" s="151"/>
      <c r="AW65" s="151"/>
      <c r="AX65" s="69"/>
      <c r="AY65" s="152"/>
      <c r="AZ65" s="148" t="str">
        <f t="shared" si="63"/>
        <v/>
      </c>
      <c r="BA65" s="195"/>
      <c r="BB65" s="196"/>
      <c r="BC65" s="196"/>
      <c r="BD65" s="196"/>
      <c r="BE65" s="152"/>
      <c r="BF65" s="152"/>
      <c r="BG65" s="152"/>
      <c r="BH65" s="197"/>
      <c r="BI65" s="198"/>
      <c r="BJ65" s="151"/>
      <c r="BK65" s="151"/>
      <c r="BL65" s="151"/>
      <c r="BM65" s="151"/>
      <c r="BN65" s="151"/>
      <c r="BO65" s="69"/>
      <c r="BP65" s="152"/>
      <c r="BQ65" s="148">
        <f t="shared" si="64"/>
        <v>3</v>
      </c>
      <c r="BR65" s="195">
        <v>2</v>
      </c>
      <c r="BS65" s="196">
        <v>1</v>
      </c>
      <c r="BT65" s="196"/>
      <c r="BU65" s="196"/>
      <c r="BV65" s="68">
        <f t="shared" si="553"/>
        <v>32</v>
      </c>
      <c r="BW65" s="68">
        <f t="shared" si="554"/>
        <v>16</v>
      </c>
      <c r="BX65" s="68" t="str">
        <f t="shared" si="555"/>
        <v/>
      </c>
      <c r="BY65" s="197"/>
      <c r="BZ65" s="198"/>
      <c r="CA65" s="151"/>
      <c r="CB65" s="151"/>
      <c r="CC65" s="151"/>
      <c r="CD65" s="151"/>
      <c r="CE65" s="151"/>
      <c r="CF65" s="151"/>
      <c r="CG65" s="152"/>
      <c r="CH65" s="148" t="str">
        <f t="shared" si="65"/>
        <v/>
      </c>
      <c r="CI65" s="195"/>
      <c r="CJ65" s="196"/>
      <c r="CK65" s="196"/>
      <c r="CL65" s="196"/>
      <c r="CM65" s="68" t="str">
        <f t="shared" si="556"/>
        <v/>
      </c>
      <c r="CN65" s="68" t="str">
        <f t="shared" si="557"/>
        <v/>
      </c>
      <c r="CO65" s="68" t="str">
        <f t="shared" si="558"/>
        <v/>
      </c>
      <c r="CP65" s="197"/>
      <c r="CQ65" s="198"/>
      <c r="CR65" s="151"/>
      <c r="CS65" s="151"/>
      <c r="CT65" s="151"/>
      <c r="CU65" s="151"/>
      <c r="CV65" s="151"/>
      <c r="CW65" s="151"/>
      <c r="CX65" s="152"/>
      <c r="CY65" s="148" t="str">
        <f t="shared" si="66"/>
        <v/>
      </c>
      <c r="CZ65" s="195"/>
      <c r="DA65" s="196"/>
      <c r="DB65" s="196"/>
      <c r="DC65" s="196"/>
      <c r="DD65" s="152"/>
      <c r="DE65" s="152"/>
      <c r="DF65" s="152"/>
      <c r="DG65" s="197"/>
      <c r="DH65" s="198"/>
      <c r="DI65" s="151"/>
      <c r="DJ65" s="151"/>
      <c r="DK65" s="151"/>
      <c r="DL65" s="151"/>
      <c r="DM65" s="151"/>
      <c r="DN65" s="151"/>
      <c r="DO65" s="152"/>
      <c r="DP65" s="148" t="str">
        <f t="shared" si="67"/>
        <v/>
      </c>
      <c r="DQ65" s="195"/>
      <c r="DR65" s="196"/>
      <c r="DS65" s="196"/>
      <c r="DT65" s="196"/>
      <c r="DU65" s="152"/>
      <c r="DV65" s="152"/>
      <c r="DW65" s="152"/>
      <c r="DX65" s="197"/>
      <c r="DY65" s="198"/>
      <c r="DZ65" s="151"/>
      <c r="EA65" s="151"/>
      <c r="EB65" s="151"/>
      <c r="EC65" s="151"/>
      <c r="ED65" s="151"/>
      <c r="EE65" s="151"/>
      <c r="EF65" s="152"/>
      <c r="EG65" s="148" t="str">
        <f t="shared" si="68"/>
        <v/>
      </c>
      <c r="EH65" s="195"/>
      <c r="EI65" s="196"/>
      <c r="EJ65" s="196"/>
      <c r="EK65" s="196"/>
      <c r="EL65" s="152"/>
      <c r="EM65" s="152"/>
      <c r="EN65" s="152"/>
      <c r="EO65" s="197"/>
      <c r="EP65" s="198"/>
      <c r="EQ65" s="151"/>
      <c r="ER65" s="151"/>
      <c r="ES65" s="151"/>
      <c r="ET65" s="151"/>
      <c r="EU65" s="151"/>
      <c r="EV65" s="151"/>
      <c r="EW65" s="152"/>
      <c r="EX65" s="148" t="str">
        <f t="shared" si="69"/>
        <v/>
      </c>
      <c r="EY65" s="195"/>
      <c r="EZ65" s="196"/>
      <c r="FA65" s="196"/>
      <c r="FB65" s="196"/>
      <c r="FC65" s="152"/>
      <c r="FD65" s="152"/>
      <c r="FE65" s="152"/>
      <c r="FF65" s="197"/>
      <c r="FG65" s="198"/>
      <c r="FH65" s="151"/>
      <c r="FI65" s="151"/>
      <c r="FJ65" s="151"/>
      <c r="FK65" s="151"/>
      <c r="FL65" s="151"/>
      <c r="FM65" s="151"/>
      <c r="FN65" s="152"/>
      <c r="FO65" s="146"/>
      <c r="FP65" s="195"/>
      <c r="FQ65" s="196"/>
      <c r="FR65" s="196"/>
      <c r="FS65" s="196"/>
      <c r="FT65" s="152"/>
      <c r="FU65" s="152"/>
      <c r="FV65" s="152"/>
      <c r="FW65" s="197"/>
      <c r="FX65" s="198"/>
      <c r="FY65" s="151"/>
      <c r="FZ65" s="151"/>
      <c r="GA65" s="151"/>
      <c r="GB65" s="151"/>
      <c r="GC65" s="151"/>
      <c r="GD65" s="151"/>
      <c r="GE65" s="152"/>
      <c r="GF65" s="146"/>
      <c r="GG65" s="195"/>
      <c r="GH65" s="196"/>
      <c r="GI65" s="196"/>
      <c r="GJ65" s="196"/>
      <c r="GK65" s="152"/>
      <c r="GL65" s="152"/>
      <c r="GM65" s="152"/>
      <c r="GN65" s="197"/>
      <c r="GO65" s="198"/>
      <c r="GP65" s="151"/>
      <c r="GQ65" s="151"/>
      <c r="GR65" s="151"/>
      <c r="GS65" s="151"/>
      <c r="GT65" s="151"/>
      <c r="GU65" s="151"/>
      <c r="GV65" s="152"/>
      <c r="GW65" s="146"/>
      <c r="GX65" s="195"/>
      <c r="GY65" s="196"/>
      <c r="GZ65" s="196"/>
      <c r="HA65" s="196"/>
      <c r="HB65" s="152"/>
      <c r="HC65" s="152"/>
      <c r="HD65" s="152"/>
      <c r="HE65" s="197"/>
      <c r="HF65" s="198"/>
      <c r="HG65" s="151"/>
      <c r="HH65" s="151"/>
      <c r="HI65" s="151"/>
      <c r="HJ65" s="151"/>
      <c r="HK65" s="151"/>
      <c r="HL65" s="151"/>
      <c r="HM65" s="152"/>
      <c r="HN65" s="146"/>
      <c r="HO65" s="138"/>
      <c r="HP65" s="139"/>
      <c r="HQ65" s="139"/>
      <c r="HR65" s="139"/>
      <c r="HS65" s="68"/>
      <c r="HT65" s="68"/>
      <c r="HU65" s="68"/>
      <c r="HV65" s="92"/>
      <c r="HW65" s="150"/>
      <c r="HX65" s="69"/>
      <c r="HY65" s="69"/>
      <c r="HZ65" s="69"/>
      <c r="IA65" s="69"/>
      <c r="IB65" s="69"/>
      <c r="IC65" s="69"/>
      <c r="ID65" s="68"/>
      <c r="IE65" s="216"/>
    </row>
    <row r="66" spans="1:239" s="1" customFormat="1" ht="18" customHeight="1" x14ac:dyDescent="0.3">
      <c r="A66" s="233" t="s">
        <v>234</v>
      </c>
      <c r="B66" s="131"/>
      <c r="C66" s="132" t="s">
        <v>242</v>
      </c>
      <c r="D66" s="259"/>
      <c r="E66" s="19"/>
      <c r="F66" s="19"/>
      <c r="G66" s="19"/>
      <c r="H66" s="260"/>
      <c r="I66" s="19"/>
      <c r="J66" s="19"/>
      <c r="K66" s="19">
        <v>4</v>
      </c>
      <c r="L66" s="19"/>
      <c r="M66" s="19"/>
      <c r="N66" s="19"/>
      <c r="O66" s="13"/>
      <c r="P66" s="13"/>
      <c r="Q66" s="11"/>
      <c r="R66" s="11"/>
      <c r="S66" s="11"/>
      <c r="T66" s="12"/>
      <c r="U66" s="11"/>
      <c r="V66" s="11"/>
      <c r="W66" s="11"/>
      <c r="X66" s="11"/>
      <c r="Y66" s="119">
        <v>4</v>
      </c>
      <c r="Z66" s="115"/>
      <c r="AA66" s="60">
        <f>Y66*30</f>
        <v>120</v>
      </c>
      <c r="AB66" s="19">
        <f t="shared" si="547"/>
        <v>54</v>
      </c>
      <c r="AC66" s="78">
        <f t="shared" si="548"/>
        <v>36</v>
      </c>
      <c r="AD66" s="78">
        <f t="shared" si="549"/>
        <v>18</v>
      </c>
      <c r="AE66" s="78">
        <f t="shared" si="550"/>
        <v>0</v>
      </c>
      <c r="AF66" s="79">
        <f t="shared" si="551"/>
        <v>66</v>
      </c>
      <c r="AG66" s="443">
        <f t="shared" si="552"/>
        <v>0.55000000000000004</v>
      </c>
      <c r="AH66" s="77"/>
      <c r="AI66" s="146"/>
      <c r="AJ66" s="195"/>
      <c r="AK66" s="196"/>
      <c r="AL66" s="196"/>
      <c r="AM66" s="196"/>
      <c r="AN66" s="152"/>
      <c r="AO66" s="152"/>
      <c r="AP66" s="152"/>
      <c r="AQ66" s="197"/>
      <c r="AR66" s="198"/>
      <c r="AS66" s="151"/>
      <c r="AT66" s="151"/>
      <c r="AU66" s="151"/>
      <c r="AV66" s="151"/>
      <c r="AW66" s="151"/>
      <c r="AX66" s="69"/>
      <c r="AY66" s="152"/>
      <c r="AZ66" s="148" t="str">
        <f t="shared" si="63"/>
        <v/>
      </c>
      <c r="BA66" s="195"/>
      <c r="BB66" s="196"/>
      <c r="BC66" s="196"/>
      <c r="BD66" s="196"/>
      <c r="BE66" s="152"/>
      <c r="BF66" s="152"/>
      <c r="BG66" s="152"/>
      <c r="BH66" s="197"/>
      <c r="BI66" s="198"/>
      <c r="BJ66" s="151"/>
      <c r="BK66" s="151"/>
      <c r="BL66" s="151"/>
      <c r="BM66" s="151"/>
      <c r="BN66" s="151"/>
      <c r="BO66" s="69"/>
      <c r="BP66" s="152"/>
      <c r="BQ66" s="148" t="str">
        <f t="shared" si="64"/>
        <v/>
      </c>
      <c r="BR66" s="195"/>
      <c r="BS66" s="196"/>
      <c r="BT66" s="196"/>
      <c r="BU66" s="196"/>
      <c r="BV66" s="68" t="str">
        <f t="shared" si="553"/>
        <v/>
      </c>
      <c r="BW66" s="68" t="str">
        <f t="shared" si="554"/>
        <v/>
      </c>
      <c r="BX66" s="68" t="str">
        <f t="shared" si="555"/>
        <v/>
      </c>
      <c r="BY66" s="197"/>
      <c r="BZ66" s="198"/>
      <c r="CA66" s="151"/>
      <c r="CB66" s="151"/>
      <c r="CC66" s="151"/>
      <c r="CD66" s="151"/>
      <c r="CE66" s="151"/>
      <c r="CF66" s="151"/>
      <c r="CG66" s="152"/>
      <c r="CH66" s="148">
        <f t="shared" si="65"/>
        <v>3</v>
      </c>
      <c r="CI66" s="195">
        <v>2</v>
      </c>
      <c r="CJ66" s="196">
        <v>1</v>
      </c>
      <c r="CK66" s="196"/>
      <c r="CL66" s="196"/>
      <c r="CM66" s="68">
        <f t="shared" ref="CM66:CM68" si="559">IF(CI66&lt;&gt;0,$CH$17*CI66,"")</f>
        <v>36</v>
      </c>
      <c r="CN66" s="68">
        <f t="shared" ref="CN66:CN68" si="560">IF(CJ66&lt;&gt;0,$CH$17*CJ66,"")</f>
        <v>18</v>
      </c>
      <c r="CO66" s="68" t="str">
        <f t="shared" ref="CO66:CO68" si="561">IF(CK66&lt;&gt;0,$CH$17*CK66,"")</f>
        <v/>
      </c>
      <c r="CP66" s="197"/>
      <c r="CQ66" s="198"/>
      <c r="CR66" s="151"/>
      <c r="CS66" s="151"/>
      <c r="CT66" s="151"/>
      <c r="CU66" s="151"/>
      <c r="CV66" s="151"/>
      <c r="CW66" s="151"/>
      <c r="CX66" s="152"/>
      <c r="CY66" s="148" t="str">
        <f t="shared" si="66"/>
        <v/>
      </c>
      <c r="CZ66" s="195"/>
      <c r="DA66" s="196"/>
      <c r="DB66" s="196"/>
      <c r="DC66" s="196"/>
      <c r="DD66" s="152"/>
      <c r="DE66" s="152"/>
      <c r="DF66" s="152"/>
      <c r="DG66" s="197"/>
      <c r="DH66" s="198"/>
      <c r="DI66" s="151"/>
      <c r="DJ66" s="151"/>
      <c r="DK66" s="151"/>
      <c r="DL66" s="151"/>
      <c r="DM66" s="151"/>
      <c r="DN66" s="151"/>
      <c r="DO66" s="152"/>
      <c r="DP66" s="148" t="str">
        <f t="shared" si="67"/>
        <v/>
      </c>
      <c r="DQ66" s="195"/>
      <c r="DR66" s="196"/>
      <c r="DS66" s="196"/>
      <c r="DT66" s="196"/>
      <c r="DU66" s="152"/>
      <c r="DV66" s="152"/>
      <c r="DW66" s="152"/>
      <c r="DX66" s="197"/>
      <c r="DY66" s="198"/>
      <c r="DZ66" s="151"/>
      <c r="EA66" s="151"/>
      <c r="EB66" s="151"/>
      <c r="EC66" s="151"/>
      <c r="ED66" s="151"/>
      <c r="EE66" s="151"/>
      <c r="EF66" s="152"/>
      <c r="EG66" s="148" t="str">
        <f t="shared" si="68"/>
        <v/>
      </c>
      <c r="EH66" s="195"/>
      <c r="EI66" s="196"/>
      <c r="EJ66" s="196"/>
      <c r="EK66" s="196"/>
      <c r="EL66" s="152"/>
      <c r="EM66" s="152"/>
      <c r="EN66" s="152"/>
      <c r="EO66" s="197"/>
      <c r="EP66" s="198"/>
      <c r="EQ66" s="151"/>
      <c r="ER66" s="151"/>
      <c r="ES66" s="151"/>
      <c r="ET66" s="151"/>
      <c r="EU66" s="151"/>
      <c r="EV66" s="151"/>
      <c r="EW66" s="152"/>
      <c r="EX66" s="148" t="str">
        <f t="shared" si="69"/>
        <v/>
      </c>
      <c r="EY66" s="195"/>
      <c r="EZ66" s="196"/>
      <c r="FA66" s="196"/>
      <c r="FB66" s="196"/>
      <c r="FC66" s="152"/>
      <c r="FD66" s="152"/>
      <c r="FE66" s="152"/>
      <c r="FF66" s="197"/>
      <c r="FG66" s="198"/>
      <c r="FH66" s="151"/>
      <c r="FI66" s="151"/>
      <c r="FJ66" s="151"/>
      <c r="FK66" s="151"/>
      <c r="FL66" s="151"/>
      <c r="FM66" s="151"/>
      <c r="FN66" s="152"/>
      <c r="FO66" s="146"/>
      <c r="FP66" s="195"/>
      <c r="FQ66" s="196"/>
      <c r="FR66" s="196"/>
      <c r="FS66" s="196"/>
      <c r="FT66" s="152"/>
      <c r="FU66" s="152"/>
      <c r="FV66" s="152"/>
      <c r="FW66" s="197"/>
      <c r="FX66" s="198"/>
      <c r="FY66" s="151"/>
      <c r="FZ66" s="151"/>
      <c r="GA66" s="151"/>
      <c r="GB66" s="151"/>
      <c r="GC66" s="151"/>
      <c r="GD66" s="151"/>
      <c r="GE66" s="152"/>
      <c r="GF66" s="146"/>
      <c r="GG66" s="195"/>
      <c r="GH66" s="196"/>
      <c r="GI66" s="196"/>
      <c r="GJ66" s="196"/>
      <c r="GK66" s="152"/>
      <c r="GL66" s="152"/>
      <c r="GM66" s="152"/>
      <c r="GN66" s="197"/>
      <c r="GO66" s="198"/>
      <c r="GP66" s="151"/>
      <c r="GQ66" s="151"/>
      <c r="GR66" s="151"/>
      <c r="GS66" s="151"/>
      <c r="GT66" s="151"/>
      <c r="GU66" s="151"/>
      <c r="GV66" s="152"/>
      <c r="GW66" s="146"/>
      <c r="GX66" s="195"/>
      <c r="GY66" s="196"/>
      <c r="GZ66" s="196"/>
      <c r="HA66" s="196"/>
      <c r="HB66" s="152"/>
      <c r="HC66" s="152"/>
      <c r="HD66" s="152"/>
      <c r="HE66" s="197"/>
      <c r="HF66" s="198"/>
      <c r="HG66" s="151"/>
      <c r="HH66" s="151"/>
      <c r="HI66" s="151"/>
      <c r="HJ66" s="151"/>
      <c r="HK66" s="151"/>
      <c r="HL66" s="151"/>
      <c r="HM66" s="152"/>
      <c r="HN66" s="146"/>
      <c r="HO66" s="138"/>
      <c r="HP66" s="139"/>
      <c r="HQ66" s="139"/>
      <c r="HR66" s="139"/>
      <c r="HS66" s="68"/>
      <c r="HT66" s="68"/>
      <c r="HU66" s="68"/>
      <c r="HV66" s="92"/>
      <c r="HW66" s="150"/>
      <c r="HX66" s="69"/>
      <c r="HY66" s="69"/>
      <c r="HZ66" s="69"/>
      <c r="IA66" s="69"/>
      <c r="IB66" s="69"/>
      <c r="IC66" s="69"/>
      <c r="ID66" s="68"/>
      <c r="IE66" s="216"/>
    </row>
    <row r="67" spans="1:239" s="1" customFormat="1" ht="18" customHeight="1" x14ac:dyDescent="0.3">
      <c r="A67" s="233" t="s">
        <v>235</v>
      </c>
      <c r="B67" s="131"/>
      <c r="C67" s="132" t="s">
        <v>243</v>
      </c>
      <c r="D67" s="259"/>
      <c r="E67" s="19"/>
      <c r="F67" s="19"/>
      <c r="G67" s="19"/>
      <c r="H67" s="260"/>
      <c r="I67" s="19"/>
      <c r="J67" s="19"/>
      <c r="K67" s="19">
        <v>4</v>
      </c>
      <c r="L67" s="19"/>
      <c r="M67" s="19"/>
      <c r="N67" s="19"/>
      <c r="O67" s="13"/>
      <c r="P67" s="13"/>
      <c r="Q67" s="11"/>
      <c r="R67" s="11"/>
      <c r="S67" s="11"/>
      <c r="T67" s="12"/>
      <c r="U67" s="11"/>
      <c r="V67" s="11"/>
      <c r="W67" s="11"/>
      <c r="X67" s="11"/>
      <c r="Y67" s="119">
        <v>4</v>
      </c>
      <c r="Z67" s="115"/>
      <c r="AA67" s="60">
        <f>Y67*30</f>
        <v>120</v>
      </c>
      <c r="AB67" s="19">
        <f t="shared" si="547"/>
        <v>54</v>
      </c>
      <c r="AC67" s="78">
        <f t="shared" si="548"/>
        <v>36</v>
      </c>
      <c r="AD67" s="78">
        <f t="shared" si="549"/>
        <v>18</v>
      </c>
      <c r="AE67" s="78">
        <f t="shared" si="550"/>
        <v>0</v>
      </c>
      <c r="AF67" s="79">
        <f t="shared" si="551"/>
        <v>66</v>
      </c>
      <c r="AG67" s="443">
        <f t="shared" si="552"/>
        <v>0.55000000000000004</v>
      </c>
      <c r="AH67" s="77"/>
      <c r="AI67" s="146"/>
      <c r="AJ67" s="195"/>
      <c r="AK67" s="196"/>
      <c r="AL67" s="196"/>
      <c r="AM67" s="196"/>
      <c r="AN67" s="152"/>
      <c r="AO67" s="152"/>
      <c r="AP67" s="152"/>
      <c r="AQ67" s="197"/>
      <c r="AR67" s="198"/>
      <c r="AS67" s="151"/>
      <c r="AT67" s="151"/>
      <c r="AU67" s="151"/>
      <c r="AV67" s="151"/>
      <c r="AW67" s="151"/>
      <c r="AX67" s="69"/>
      <c r="AY67" s="152"/>
      <c r="AZ67" s="148" t="str">
        <f t="shared" si="63"/>
        <v/>
      </c>
      <c r="BA67" s="195"/>
      <c r="BB67" s="196"/>
      <c r="BC67" s="196"/>
      <c r="BD67" s="196"/>
      <c r="BE67" s="152"/>
      <c r="BF67" s="152"/>
      <c r="BG67" s="152"/>
      <c r="BH67" s="197"/>
      <c r="BI67" s="198"/>
      <c r="BJ67" s="151"/>
      <c r="BK67" s="151"/>
      <c r="BL67" s="151"/>
      <c r="BM67" s="151"/>
      <c r="BN67" s="151"/>
      <c r="BO67" s="69"/>
      <c r="BP67" s="152"/>
      <c r="BQ67" s="148" t="str">
        <f t="shared" si="64"/>
        <v/>
      </c>
      <c r="BR67" s="195"/>
      <c r="BS67" s="196"/>
      <c r="BT67" s="196"/>
      <c r="BU67" s="196"/>
      <c r="BV67" s="68" t="str">
        <f t="shared" si="553"/>
        <v/>
      </c>
      <c r="BW67" s="68" t="str">
        <f t="shared" si="554"/>
        <v/>
      </c>
      <c r="BX67" s="68" t="str">
        <f t="shared" si="555"/>
        <v/>
      </c>
      <c r="BY67" s="197"/>
      <c r="BZ67" s="198"/>
      <c r="CA67" s="151"/>
      <c r="CB67" s="151"/>
      <c r="CC67" s="151"/>
      <c r="CD67" s="151"/>
      <c r="CE67" s="151"/>
      <c r="CF67" s="151"/>
      <c r="CG67" s="152"/>
      <c r="CH67" s="148">
        <f t="shared" si="65"/>
        <v>3</v>
      </c>
      <c r="CI67" s="195">
        <v>2</v>
      </c>
      <c r="CJ67" s="196">
        <v>1</v>
      </c>
      <c r="CK67" s="196"/>
      <c r="CL67" s="196"/>
      <c r="CM67" s="68">
        <f t="shared" si="559"/>
        <v>36</v>
      </c>
      <c r="CN67" s="68">
        <f t="shared" si="560"/>
        <v>18</v>
      </c>
      <c r="CO67" s="68" t="str">
        <f t="shared" si="561"/>
        <v/>
      </c>
      <c r="CP67" s="197"/>
      <c r="CQ67" s="198"/>
      <c r="CR67" s="151"/>
      <c r="CS67" s="151"/>
      <c r="CT67" s="151"/>
      <c r="CU67" s="151"/>
      <c r="CV67" s="151"/>
      <c r="CW67" s="151"/>
      <c r="CX67" s="152"/>
      <c r="CY67" s="148" t="str">
        <f t="shared" si="66"/>
        <v/>
      </c>
      <c r="CZ67" s="195"/>
      <c r="DA67" s="196"/>
      <c r="DB67" s="196"/>
      <c r="DC67" s="196"/>
      <c r="DD67" s="152"/>
      <c r="DE67" s="152"/>
      <c r="DF67" s="152"/>
      <c r="DG67" s="197"/>
      <c r="DH67" s="198"/>
      <c r="DI67" s="151"/>
      <c r="DJ67" s="151"/>
      <c r="DK67" s="151"/>
      <c r="DL67" s="151"/>
      <c r="DM67" s="151"/>
      <c r="DN67" s="151"/>
      <c r="DO67" s="152"/>
      <c r="DP67" s="148" t="str">
        <f t="shared" si="67"/>
        <v/>
      </c>
      <c r="DQ67" s="195"/>
      <c r="DR67" s="196"/>
      <c r="DS67" s="196"/>
      <c r="DT67" s="196"/>
      <c r="DU67" s="152"/>
      <c r="DV67" s="152"/>
      <c r="DW67" s="152"/>
      <c r="DX67" s="197"/>
      <c r="DY67" s="198"/>
      <c r="DZ67" s="151"/>
      <c r="EA67" s="151"/>
      <c r="EB67" s="151"/>
      <c r="EC67" s="151"/>
      <c r="ED67" s="151"/>
      <c r="EE67" s="151"/>
      <c r="EF67" s="152"/>
      <c r="EG67" s="148" t="str">
        <f t="shared" si="68"/>
        <v/>
      </c>
      <c r="EH67" s="195"/>
      <c r="EI67" s="196"/>
      <c r="EJ67" s="196"/>
      <c r="EK67" s="196"/>
      <c r="EL67" s="152"/>
      <c r="EM67" s="152"/>
      <c r="EN67" s="152"/>
      <c r="EO67" s="197"/>
      <c r="EP67" s="198"/>
      <c r="EQ67" s="151"/>
      <c r="ER67" s="151"/>
      <c r="ES67" s="151"/>
      <c r="ET67" s="151"/>
      <c r="EU67" s="151"/>
      <c r="EV67" s="151"/>
      <c r="EW67" s="152"/>
      <c r="EX67" s="148" t="str">
        <f t="shared" si="69"/>
        <v/>
      </c>
      <c r="EY67" s="195"/>
      <c r="EZ67" s="196"/>
      <c r="FA67" s="196"/>
      <c r="FB67" s="196"/>
      <c r="FC67" s="152"/>
      <c r="FD67" s="152"/>
      <c r="FE67" s="152"/>
      <c r="FF67" s="197"/>
      <c r="FG67" s="198"/>
      <c r="FH67" s="151"/>
      <c r="FI67" s="151"/>
      <c r="FJ67" s="151"/>
      <c r="FK67" s="151"/>
      <c r="FL67" s="151"/>
      <c r="FM67" s="151"/>
      <c r="FN67" s="152"/>
      <c r="FO67" s="146"/>
      <c r="FP67" s="195"/>
      <c r="FQ67" s="196"/>
      <c r="FR67" s="196"/>
      <c r="FS67" s="196"/>
      <c r="FT67" s="152"/>
      <c r="FU67" s="152"/>
      <c r="FV67" s="152"/>
      <c r="FW67" s="197"/>
      <c r="FX67" s="198"/>
      <c r="FY67" s="151"/>
      <c r="FZ67" s="151"/>
      <c r="GA67" s="151"/>
      <c r="GB67" s="151"/>
      <c r="GC67" s="151"/>
      <c r="GD67" s="151"/>
      <c r="GE67" s="152"/>
      <c r="GF67" s="146"/>
      <c r="GG67" s="195"/>
      <c r="GH67" s="196"/>
      <c r="GI67" s="196"/>
      <c r="GJ67" s="196"/>
      <c r="GK67" s="152"/>
      <c r="GL67" s="152"/>
      <c r="GM67" s="152"/>
      <c r="GN67" s="197"/>
      <c r="GO67" s="198"/>
      <c r="GP67" s="151"/>
      <c r="GQ67" s="151"/>
      <c r="GR67" s="151"/>
      <c r="GS67" s="151"/>
      <c r="GT67" s="151"/>
      <c r="GU67" s="151"/>
      <c r="GV67" s="152"/>
      <c r="GW67" s="146"/>
      <c r="GX67" s="195"/>
      <c r="GY67" s="196"/>
      <c r="GZ67" s="196"/>
      <c r="HA67" s="196"/>
      <c r="HB67" s="152"/>
      <c r="HC67" s="152"/>
      <c r="HD67" s="152"/>
      <c r="HE67" s="197"/>
      <c r="HF67" s="198"/>
      <c r="HG67" s="151"/>
      <c r="HH67" s="151"/>
      <c r="HI67" s="151"/>
      <c r="HJ67" s="151"/>
      <c r="HK67" s="151"/>
      <c r="HL67" s="151"/>
      <c r="HM67" s="152"/>
      <c r="HN67" s="146"/>
      <c r="HO67" s="138"/>
      <c r="HP67" s="139"/>
      <c r="HQ67" s="139"/>
      <c r="HR67" s="139"/>
      <c r="HS67" s="68"/>
      <c r="HT67" s="68"/>
      <c r="HU67" s="68"/>
      <c r="HV67" s="92"/>
      <c r="HW67" s="150"/>
      <c r="HX67" s="69"/>
      <c r="HY67" s="69"/>
      <c r="HZ67" s="69"/>
      <c r="IA67" s="69"/>
      <c r="IB67" s="69"/>
      <c r="IC67" s="69"/>
      <c r="ID67" s="68"/>
      <c r="IE67" s="216"/>
    </row>
    <row r="68" spans="1:239" s="1" customFormat="1" ht="18" customHeight="1" thickBot="1" x14ac:dyDescent="0.35">
      <c r="A68" s="233" t="s">
        <v>236</v>
      </c>
      <c r="B68" s="131"/>
      <c r="C68" s="263" t="s">
        <v>244</v>
      </c>
      <c r="D68" s="259" t="s">
        <v>136</v>
      </c>
      <c r="E68" s="19"/>
      <c r="F68" s="19"/>
      <c r="G68" s="19"/>
      <c r="H68" s="260"/>
      <c r="I68" s="19"/>
      <c r="J68" s="19"/>
      <c r="K68" s="19">
        <v>4</v>
      </c>
      <c r="L68" s="19"/>
      <c r="M68" s="19"/>
      <c r="N68" s="19"/>
      <c r="O68" s="13"/>
      <c r="P68" s="13"/>
      <c r="Q68" s="11"/>
      <c r="R68" s="11"/>
      <c r="S68" s="11"/>
      <c r="T68" s="12"/>
      <c r="U68" s="11"/>
      <c r="V68" s="11"/>
      <c r="W68" s="11"/>
      <c r="X68" s="11"/>
      <c r="Y68" s="119">
        <v>4</v>
      </c>
      <c r="Z68" s="115"/>
      <c r="AA68" s="60">
        <f>Y68*30</f>
        <v>120</v>
      </c>
      <c r="AB68" s="19">
        <f t="shared" si="547"/>
        <v>54</v>
      </c>
      <c r="AC68" s="78">
        <f t="shared" si="548"/>
        <v>36</v>
      </c>
      <c r="AD68" s="78">
        <f t="shared" si="549"/>
        <v>18</v>
      </c>
      <c r="AE68" s="78">
        <f t="shared" si="550"/>
        <v>0</v>
      </c>
      <c r="AF68" s="79">
        <f t="shared" si="551"/>
        <v>66</v>
      </c>
      <c r="AG68" s="443">
        <f t="shared" si="552"/>
        <v>0.55000000000000004</v>
      </c>
      <c r="AH68" s="77">
        <f>AF68-SUM(AQ68,BH68,BY68,CP68,DG68,DX68,EO68,FF68,FW68,GN68,HE68,HV68)</f>
        <v>66</v>
      </c>
      <c r="AI68" s="146"/>
      <c r="AJ68" s="138"/>
      <c r="AK68" s="139"/>
      <c r="AL68" s="139"/>
      <c r="AM68" s="139"/>
      <c r="AN68" s="68"/>
      <c r="AO68" s="68"/>
      <c r="AP68" s="68"/>
      <c r="AQ68" s="92"/>
      <c r="AR68" s="150"/>
      <c r="AS68" s="69"/>
      <c r="AT68" s="69"/>
      <c r="AU68" s="69"/>
      <c r="AV68" s="69"/>
      <c r="AW68" s="69"/>
      <c r="AX68" s="69"/>
      <c r="AY68" s="68"/>
      <c r="AZ68" s="148" t="str">
        <f t="shared" si="63"/>
        <v/>
      </c>
      <c r="BA68" s="138"/>
      <c r="BB68" s="139"/>
      <c r="BC68" s="139"/>
      <c r="BD68" s="139"/>
      <c r="BE68" s="68"/>
      <c r="BF68" s="68"/>
      <c r="BG68" s="68"/>
      <c r="BH68" s="92"/>
      <c r="BI68" s="150"/>
      <c r="BJ68" s="69"/>
      <c r="BK68" s="69"/>
      <c r="BL68" s="69"/>
      <c r="BM68" s="69"/>
      <c r="BN68" s="69"/>
      <c r="BO68" s="69"/>
      <c r="BP68" s="68"/>
      <c r="BQ68" s="148" t="str">
        <f t="shared" si="64"/>
        <v/>
      </c>
      <c r="BR68" s="138"/>
      <c r="BS68" s="139"/>
      <c r="BT68" s="139"/>
      <c r="BU68" s="139"/>
      <c r="BV68" s="68" t="str">
        <f t="shared" si="553"/>
        <v/>
      </c>
      <c r="BW68" s="68" t="str">
        <f t="shared" si="554"/>
        <v/>
      </c>
      <c r="BX68" s="68" t="str">
        <f t="shared" si="555"/>
        <v/>
      </c>
      <c r="BY68" s="92"/>
      <c r="BZ68" s="150"/>
      <c r="CA68" s="69"/>
      <c r="CB68" s="69"/>
      <c r="CC68" s="69"/>
      <c r="CD68" s="69"/>
      <c r="CE68" s="69"/>
      <c r="CF68" s="69"/>
      <c r="CG68" s="68"/>
      <c r="CH68" s="148">
        <f t="shared" si="65"/>
        <v>3</v>
      </c>
      <c r="CI68" s="138">
        <v>2</v>
      </c>
      <c r="CJ68" s="139">
        <v>1</v>
      </c>
      <c r="CK68" s="139"/>
      <c r="CL68" s="139"/>
      <c r="CM68" s="68">
        <f t="shared" si="559"/>
        <v>36</v>
      </c>
      <c r="CN68" s="68">
        <f t="shared" si="560"/>
        <v>18</v>
      </c>
      <c r="CO68" s="68" t="str">
        <f t="shared" si="561"/>
        <v/>
      </c>
      <c r="CP68" s="92"/>
      <c r="CQ68" s="150"/>
      <c r="CR68" s="69"/>
      <c r="CS68" s="69"/>
      <c r="CT68" s="69"/>
      <c r="CU68" s="69"/>
      <c r="CV68" s="69"/>
      <c r="CW68" s="69"/>
      <c r="CX68" s="68"/>
      <c r="CY68" s="148" t="str">
        <f t="shared" si="66"/>
        <v/>
      </c>
      <c r="CZ68" s="138"/>
      <c r="DA68" s="139"/>
      <c r="DB68" s="139"/>
      <c r="DC68" s="139"/>
      <c r="DD68" s="68"/>
      <c r="DE68" s="68"/>
      <c r="DF68" s="68"/>
      <c r="DG68" s="92"/>
      <c r="DH68" s="150"/>
      <c r="DI68" s="69"/>
      <c r="DJ68" s="69"/>
      <c r="DK68" s="69"/>
      <c r="DL68" s="69"/>
      <c r="DM68" s="69"/>
      <c r="DN68" s="69"/>
      <c r="DO68" s="68"/>
      <c r="DP68" s="148" t="str">
        <f t="shared" si="67"/>
        <v/>
      </c>
      <c r="DQ68" s="138"/>
      <c r="DR68" s="139"/>
      <c r="DS68" s="139"/>
      <c r="DT68" s="139"/>
      <c r="DU68" s="68"/>
      <c r="DV68" s="68"/>
      <c r="DW68" s="68"/>
      <c r="DX68" s="92"/>
      <c r="DY68" s="150"/>
      <c r="DZ68" s="69"/>
      <c r="EA68" s="69"/>
      <c r="EB68" s="69"/>
      <c r="EC68" s="69"/>
      <c r="ED68" s="69"/>
      <c r="EE68" s="69"/>
      <c r="EF68" s="68"/>
      <c r="EG68" s="148" t="str">
        <f t="shared" si="68"/>
        <v/>
      </c>
      <c r="EH68" s="138"/>
      <c r="EI68" s="139"/>
      <c r="EJ68" s="139"/>
      <c r="EK68" s="139"/>
      <c r="EL68" s="68"/>
      <c r="EM68" s="68"/>
      <c r="EN68" s="68"/>
      <c r="EO68" s="92"/>
      <c r="EP68" s="150"/>
      <c r="EQ68" s="69"/>
      <c r="ER68" s="69"/>
      <c r="ES68" s="69"/>
      <c r="ET68" s="69"/>
      <c r="EU68" s="69"/>
      <c r="EV68" s="69"/>
      <c r="EW68" s="68"/>
      <c r="EX68" s="148" t="str">
        <f t="shared" si="69"/>
        <v/>
      </c>
      <c r="EY68" s="138"/>
      <c r="EZ68" s="139"/>
      <c r="FA68" s="139"/>
      <c r="FB68" s="139"/>
      <c r="FC68" s="68" t="str">
        <f>IF(EY68&lt;&gt;0,$EX$17*EY68,"")</f>
        <v/>
      </c>
      <c r="FD68" s="68" t="str">
        <f>IF(EZ68&lt;&gt;0,$EX$17*EZ68,"")</f>
        <v/>
      </c>
      <c r="FE68" s="68" t="str">
        <f>IF(FA68&lt;&gt;0,$EX$17*FA68,"")</f>
        <v/>
      </c>
      <c r="FF68" s="92"/>
      <c r="FG68" s="150" t="str">
        <f>IF(FB68&lt;&gt;0,$EX$17*FB68,"")</f>
        <v/>
      </c>
      <c r="FH68" s="69" t="str">
        <f>IF(($O68=$EX$15),"КП","")</f>
        <v/>
      </c>
      <c r="FI68" s="69" t="str">
        <f>IF(($P68=$EX$15),"КР","")</f>
        <v/>
      </c>
      <c r="FJ68" s="69" t="str">
        <f>IF(($Q68=$EX$15),"РГР",IF(($R68=$EX$15),"РГР",IF(($S68=$EX$15),"РГР",IF(($T68=$EX$15),"РГР",""))))</f>
        <v/>
      </c>
      <c r="FK68" s="69" t="str">
        <f>IF(($U68=$EX$15),"контр",IF(($V68=$EX$15),"контр",IF(($W68=$EX$15),"контр",IF(($X68=$EX$15),"контр",""))))</f>
        <v/>
      </c>
      <c r="FL68" s="69" t="str">
        <f>IF(($E68=$EX$15),"іспит",IF(($F68=$EX$15),"іспит",IF(($G68=$EX$15),"іспит",IF(($H68=$EX$15),"іспит",""))))</f>
        <v/>
      </c>
      <c r="FM68" s="69" t="str">
        <f>IF(($I68=$EX$15),"залік",IF(($K68=$EX$15),"залік",IF(($L68=$EX$15),"залік",IF(($M68=$EX$15),"залік",IF(($N68=$EX$15),"залік","")))))</f>
        <v/>
      </c>
      <c r="FN68" s="68" t="str">
        <f>IF(SUM(EY68:FA68)&lt;&gt;0,SUM(FC68:FF68),"")</f>
        <v/>
      </c>
      <c r="FO68" s="146" t="str">
        <f>IF(SUM(FP68:FR68)&lt;&gt;0,SUM(FP68:FR68),"")</f>
        <v/>
      </c>
      <c r="FP68" s="138"/>
      <c r="FQ68" s="139"/>
      <c r="FR68" s="139"/>
      <c r="FS68" s="139"/>
      <c r="FT68" s="68" t="str">
        <f>IF(FP68&lt;&gt;0,$FO$17*FP68,"")</f>
        <v/>
      </c>
      <c r="FU68" s="68" t="str">
        <f>IF(FQ68&lt;&gt;0,$FO$17*FQ68,"")</f>
        <v/>
      </c>
      <c r="FV68" s="68" t="str">
        <f>IF(FR68&lt;&gt;0,$FO$17*FR68,"")</f>
        <v/>
      </c>
      <c r="FW68" s="92"/>
      <c r="FX68" s="150" t="str">
        <f>IF(FS68&lt;&gt;0,$FO$17*FS68,"")</f>
        <v/>
      </c>
      <c r="FY68" s="69" t="str">
        <f>IF(($O68=$FO$15),"КП","")</f>
        <v/>
      </c>
      <c r="FZ68" s="69" t="str">
        <f>IF(($P68=$FO$15),"КР","")</f>
        <v/>
      </c>
      <c r="GA68" s="69" t="str">
        <f>IF(($Q68=$FO$15),"РГР",IF(($R68=$FO$15),"РГР",IF(($S68=$FO$15),"РГР",IF(($T68=$FO$15),"РГР",""))))</f>
        <v/>
      </c>
      <c r="GB68" s="69" t="str">
        <f>IF(($U68=$FO$15),"контр",IF(($V68=$FO$15),"контр",IF(($W68=$FO$15),"контр",IF(($X68=$FO$15),"контр",""))))</f>
        <v/>
      </c>
      <c r="GC68" s="69" t="str">
        <f>IF(($E68=$FO$15),"іспит",IF(($F68=$FO$15),"іспит",IF(($G68=$FO$15),"іспит",IF(($H68=$FO$15),"іспит",""))))</f>
        <v/>
      </c>
      <c r="GD68" s="69" t="str">
        <f>IF(($I68=$FO$15),"залік",IF(($K68=$FO$15),"залік",IF(($L68=$FO$15),"залік",IF(($M68=$FO$15),"залік",IF(($N68=$FO$15),"залік","")))))</f>
        <v/>
      </c>
      <c r="GE68" s="68" t="str">
        <f>IF(SUM(FP68:FR68)&lt;&gt;0,SUM(FT68:FW68),"")</f>
        <v/>
      </c>
      <c r="GF68" s="146" t="str">
        <f>IF(SUM(GG68:GI68)&lt;&gt;0,SUM(GG68:GI68),"")</f>
        <v/>
      </c>
      <c r="GG68" s="138"/>
      <c r="GH68" s="139"/>
      <c r="GI68" s="139"/>
      <c r="GJ68" s="139"/>
      <c r="GK68" s="68" t="str">
        <f>IF(GG68&lt;&gt;0,$GF$17*GG68,"")</f>
        <v/>
      </c>
      <c r="GL68" s="68" t="str">
        <f>IF(GH68&lt;&gt;0,$GF$17*GH68,"")</f>
        <v/>
      </c>
      <c r="GM68" s="68" t="str">
        <f>IF(GI68&lt;&gt;0,$GF$17*GI68,"")</f>
        <v/>
      </c>
      <c r="GN68" s="92"/>
      <c r="GO68" s="150" t="str">
        <f>IF(GJ68&lt;&gt;0,$GF$17*GJ68,"")</f>
        <v/>
      </c>
      <c r="GP68" s="69" t="str">
        <f>IF(($O68=$GF$15),"КП","")</f>
        <v/>
      </c>
      <c r="GQ68" s="69" t="str">
        <f>IF(($P68=$GF$15),"КР","")</f>
        <v/>
      </c>
      <c r="GR68" s="69" t="str">
        <f>IF(($Q68=$GF$15),"РГР",IF(($R68=$GF$15),"РГР",IF(($S68=$GF$15),"РГР",IF(($T68=$GF$15),"РГР",""))))</f>
        <v/>
      </c>
      <c r="GS68" s="69" t="str">
        <f>IF(($U68=$GF$15),"контр",IF(($V68=$GF$15),"контр",IF(($W68=$GF$15),"контр",IF(($X68=$GF$15),"контр",""))))</f>
        <v/>
      </c>
      <c r="GT68" s="69" t="str">
        <f>IF(($E68=$GF$15),"іспит",IF(($F68=$GF$15),"іспит",IF(($G68=$GF$15),"іспит",IF(($H68=$GF$15),"іспит",""))))</f>
        <v/>
      </c>
      <c r="GU68" s="69" t="str">
        <f>IF(($I68=$GF$15),"залік",IF(($K68=$GF$15),"залік",IF(($L68=$GF$15),"залік",IF(($M68=$GF$15),"залік",IF(($N68=$GF$15),"залік","")))))</f>
        <v/>
      </c>
      <c r="GV68" s="68" t="str">
        <f>IF(SUM(GG68:GI68)&lt;&gt;0,SUM(GK68:GN68),"")</f>
        <v/>
      </c>
      <c r="GW68" s="146" t="str">
        <f>IF(SUM(GX68:GZ68)&lt;&gt;0,SUM(GX68:GZ68),"")</f>
        <v/>
      </c>
      <c r="GX68" s="138"/>
      <c r="GY68" s="139"/>
      <c r="GZ68" s="139"/>
      <c r="HA68" s="139"/>
      <c r="HB68" s="68" t="str">
        <f>IF(GX68&lt;&gt;0,$GW$17*GX68,"")</f>
        <v/>
      </c>
      <c r="HC68" s="68" t="str">
        <f>IF(GY68&lt;&gt;0,$GW$17*GY68,"")</f>
        <v/>
      </c>
      <c r="HD68" s="68" t="str">
        <f>IF(GZ68&lt;&gt;0,$GW$17*GZ68,"")</f>
        <v/>
      </c>
      <c r="HE68" s="92"/>
      <c r="HF68" s="150" t="str">
        <f>IF(HA68&lt;&gt;0,$GW$17*HA68,"")</f>
        <v/>
      </c>
      <c r="HG68" s="69" t="str">
        <f>IF(($O68=$GW$15),"КП","")</f>
        <v/>
      </c>
      <c r="HH68" s="69" t="str">
        <f>IF(($P68=$GW$15),"КР","")</f>
        <v/>
      </c>
      <c r="HI68" s="69" t="str">
        <f>IF(($Q68=$GW$15),"РГР",IF(($R68=$GW$15),"РГР",IF(($S68=$GW$15),"РГР",IF(($T68=$GW$15),"РГР",""))))</f>
        <v/>
      </c>
      <c r="HJ68" s="69" t="str">
        <f>IF(($U68=$GW$15),"контр",IF(($V68=$GW$15),"контр",IF(($W68=$GW$15),"контр",IF(($X68=$GW$15),"контр",""))))</f>
        <v/>
      </c>
      <c r="HK68" s="69" t="str">
        <f>IF(($E68=$GW$15),"іспит",IF(($F68=$GW$15),"іспит",IF(($G68=$GW$15),"іспит",IF(($H68=$GW$15),"іспит",""))))</f>
        <v/>
      </c>
      <c r="HL68" s="69" t="str">
        <f>IF(($I68=$GW$15),"залік",IF(($K68=$GW$15),"залік",IF(($L68=$GW$15),"залік",IF(($M68=$GW$15),"залік",IF(($N68=$GW$15),"залік","")))))</f>
        <v/>
      </c>
      <c r="HM68" s="68" t="str">
        <f>IF(SUM(GX68:GZ68)&lt;&gt;0,SUM(HB68:HE68),"")</f>
        <v/>
      </c>
      <c r="HN68" s="146" t="str">
        <f>IF(SUM(HO68:HQ68)&lt;&gt;0,SUM(HO68:HQ68),"")</f>
        <v/>
      </c>
      <c r="HO68" s="138"/>
      <c r="HP68" s="139"/>
      <c r="HQ68" s="139"/>
      <c r="HR68" s="139"/>
      <c r="HS68" s="68" t="str">
        <f>IF(HO68&lt;&gt;0,$HN$17*HO68,"")</f>
        <v/>
      </c>
      <c r="HT68" s="68" t="str">
        <f>IF(HP68&lt;&gt;0,$HN$17*HP68,"")</f>
        <v/>
      </c>
      <c r="HU68" s="68" t="str">
        <f>IF(HQ68&lt;&gt;0,$HN$17*HQ68,"")</f>
        <v/>
      </c>
      <c r="HV68" s="92"/>
      <c r="HW68" s="150" t="str">
        <f>IF(HR68&lt;&gt;0,$GW$17*HR68,"")</f>
        <v/>
      </c>
      <c r="HX68" s="69" t="str">
        <f>IF(($O68=$HN$15),"КП","")</f>
        <v/>
      </c>
      <c r="HY68" s="69" t="str">
        <f>IF(($P68=$HN$15),"КР","")</f>
        <v/>
      </c>
      <c r="HZ68" s="69" t="str">
        <f>IF(($Q68=$HN$15),"РГР",IF(($R68=$HN$15),"РГР",IF(($S68=$HN$15),"РГР",IF(($T68=$HN$15),"РГР",""))))</f>
        <v/>
      </c>
      <c r="IA68" s="69" t="str">
        <f>IF(($U68=$HN$15),"контр",IF(($V68=$HN$15),"контр",IF(($W68=$HN$15),"контр",IF(($X68=$HN$15),"контр",""))))</f>
        <v/>
      </c>
      <c r="IB68" s="69" t="str">
        <f>IF(($E68=$HN$15),"іспит",IF(($F68=$HN$15),"іспит",IF(($G68=$HN$15),"іспит",IF(($H68=$HN$15),"іспит",""))))</f>
        <v/>
      </c>
      <c r="IC68" s="69" t="str">
        <f>IF(($I68=$HN$15),"залік",IF(($K68=$HN$15),"залік",IF(($L68=$HN$15),"залік",IF(($M68=$HN$15),"залік",IF(($N68=$HN$15),"залік","")))))</f>
        <v/>
      </c>
      <c r="ID68" s="68" t="str">
        <f>IF(SUM(HO68:HQ68)&lt;&gt;0,SUM(HS68:HV68),"")</f>
        <v/>
      </c>
      <c r="IE68" s="216"/>
    </row>
    <row r="69" spans="1:239" s="1" customFormat="1" ht="19.899999999999999" customHeight="1" thickBot="1" x14ac:dyDescent="0.35">
      <c r="A69" s="232"/>
      <c r="B69" s="130"/>
      <c r="C69" s="200" t="s">
        <v>84</v>
      </c>
      <c r="D69" s="136"/>
      <c r="E69" s="18"/>
      <c r="F69" s="18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433">
        <f>SUM(Y64:Y68)</f>
        <v>20</v>
      </c>
      <c r="Z69" s="118"/>
      <c r="AA69" s="201"/>
      <c r="AB69" s="17"/>
      <c r="AC69" s="70"/>
      <c r="AD69" s="62"/>
      <c r="AE69" s="62"/>
      <c r="AF69" s="62"/>
      <c r="AG69" s="62" t="s">
        <v>11</v>
      </c>
      <c r="AH69" s="62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 t="str">
        <f t="shared" si="63"/>
        <v/>
      </c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 t="str">
        <f t="shared" si="64"/>
        <v/>
      </c>
      <c r="BR69" s="199"/>
      <c r="BS69" s="199"/>
      <c r="BT69" s="199"/>
      <c r="BU69" s="199"/>
      <c r="BV69" s="199"/>
      <c r="BW69" s="199"/>
      <c r="BX69" s="199"/>
      <c r="BY69" s="199"/>
      <c r="BZ69" s="199"/>
      <c r="CA69" s="199"/>
      <c r="CB69" s="199"/>
      <c r="CC69" s="199"/>
      <c r="CD69" s="199"/>
      <c r="CE69" s="199"/>
      <c r="CF69" s="199"/>
      <c r="CG69" s="199"/>
      <c r="CH69" s="199" t="str">
        <f t="shared" si="65"/>
        <v/>
      </c>
      <c r="CI69" s="199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199"/>
      <c r="CU69" s="199"/>
      <c r="CV69" s="199"/>
      <c r="CW69" s="199"/>
      <c r="CX69" s="199"/>
      <c r="CY69" s="199" t="str">
        <f t="shared" si="66"/>
        <v/>
      </c>
      <c r="CZ69" s="199"/>
      <c r="DA69" s="199"/>
      <c r="DB69" s="199"/>
      <c r="DC69" s="199"/>
      <c r="DD69" s="199"/>
      <c r="DE69" s="199"/>
      <c r="DF69" s="199"/>
      <c r="DG69" s="199"/>
      <c r="DH69" s="199"/>
      <c r="DI69" s="199"/>
      <c r="DJ69" s="199"/>
      <c r="DK69" s="199"/>
      <c r="DL69" s="199"/>
      <c r="DM69" s="199"/>
      <c r="DN69" s="199"/>
      <c r="DO69" s="199"/>
      <c r="DP69" s="199" t="str">
        <f t="shared" si="67"/>
        <v/>
      </c>
      <c r="DQ69" s="199"/>
      <c r="DR69" s="199"/>
      <c r="DS69" s="199"/>
      <c r="DT69" s="199"/>
      <c r="DU69" s="199"/>
      <c r="DV69" s="199"/>
      <c r="DW69" s="199"/>
      <c r="DX69" s="199"/>
      <c r="DY69" s="199"/>
      <c r="DZ69" s="199"/>
      <c r="EA69" s="199"/>
      <c r="EB69" s="199"/>
      <c r="EC69" s="199"/>
      <c r="ED69" s="199"/>
      <c r="EE69" s="199"/>
      <c r="EF69" s="199"/>
      <c r="EG69" s="199" t="str">
        <f t="shared" si="68"/>
        <v/>
      </c>
      <c r="EH69" s="199"/>
      <c r="EI69" s="199"/>
      <c r="EJ69" s="199"/>
      <c r="EK69" s="199"/>
      <c r="EL69" s="199"/>
      <c r="EM69" s="199"/>
      <c r="EN69" s="199"/>
      <c r="EO69" s="199"/>
      <c r="EP69" s="199"/>
      <c r="EQ69" s="199"/>
      <c r="ER69" s="199"/>
      <c r="ES69" s="199"/>
      <c r="ET69" s="199"/>
      <c r="EU69" s="199"/>
      <c r="EV69" s="199"/>
      <c r="EW69" s="199"/>
      <c r="EX69" s="199" t="str">
        <f t="shared" si="69"/>
        <v/>
      </c>
      <c r="EY69" s="199"/>
      <c r="EZ69" s="199"/>
      <c r="FA69" s="199"/>
      <c r="FB69" s="199"/>
      <c r="FC69" s="199"/>
      <c r="FD69" s="199"/>
      <c r="FE69" s="199"/>
      <c r="FF69" s="199"/>
      <c r="FG69" s="199"/>
      <c r="FH69" s="199"/>
      <c r="FI69" s="199"/>
      <c r="FJ69" s="199"/>
      <c r="FK69" s="199"/>
      <c r="FL69" s="199"/>
      <c r="FM69" s="199"/>
      <c r="FN69" s="199"/>
      <c r="FO69" s="199"/>
      <c r="FP69" s="199"/>
      <c r="FQ69" s="199"/>
      <c r="FR69" s="199"/>
      <c r="FS69" s="199"/>
      <c r="FT69" s="199"/>
      <c r="FU69" s="199"/>
      <c r="FV69" s="199"/>
      <c r="FW69" s="199"/>
      <c r="FX69" s="199"/>
      <c r="FY69" s="199"/>
      <c r="FZ69" s="199"/>
      <c r="GA69" s="199"/>
      <c r="GB69" s="199"/>
      <c r="GC69" s="199"/>
      <c r="GD69" s="199"/>
      <c r="GE69" s="199"/>
      <c r="GF69" s="199"/>
      <c r="GG69" s="199"/>
      <c r="GH69" s="199"/>
      <c r="GI69" s="199"/>
      <c r="GJ69" s="199"/>
      <c r="GK69" s="199"/>
      <c r="GL69" s="199"/>
      <c r="GM69" s="199"/>
      <c r="GN69" s="199"/>
      <c r="GO69" s="199"/>
      <c r="GP69" s="199"/>
      <c r="GQ69" s="199"/>
      <c r="GR69" s="199"/>
      <c r="GS69" s="199"/>
      <c r="GT69" s="199"/>
      <c r="GU69" s="199"/>
      <c r="GV69" s="199"/>
      <c r="GW69" s="199"/>
      <c r="GX69" s="199"/>
      <c r="GY69" s="199"/>
      <c r="GZ69" s="199"/>
      <c r="HA69" s="199"/>
      <c r="HB69" s="199"/>
      <c r="HC69" s="199"/>
      <c r="HD69" s="199"/>
      <c r="HE69" s="199"/>
      <c r="HF69" s="199"/>
      <c r="HG69" s="199"/>
      <c r="HH69" s="199"/>
      <c r="HI69" s="199"/>
      <c r="HJ69" s="199"/>
      <c r="HK69" s="199"/>
      <c r="HL69" s="199"/>
      <c r="HM69" s="199"/>
      <c r="HN69" s="199"/>
      <c r="HO69" s="73"/>
      <c r="HP69" s="73"/>
      <c r="HQ69" s="18"/>
      <c r="HR69" s="18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217"/>
    </row>
    <row r="70" spans="1:239" s="1" customFormat="1" ht="19.899999999999999" customHeight="1" x14ac:dyDescent="0.3">
      <c r="A70" s="232"/>
      <c r="B70" s="130"/>
      <c r="C70" s="63" t="s">
        <v>256</v>
      </c>
      <c r="D70" s="136"/>
      <c r="E70" s="18"/>
      <c r="F70" s="18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434"/>
      <c r="Z70" s="114"/>
      <c r="AA70" s="251"/>
      <c r="AB70" s="17"/>
      <c r="AC70" s="70"/>
      <c r="AD70" s="62"/>
      <c r="AE70" s="62"/>
      <c r="AF70" s="62"/>
      <c r="AG70" s="62"/>
      <c r="AH70" s="62">
        <f>AF70-SUM(AQ70,BH70,BY70,CP70,DG70,DX70,EO70,FF70,FW70,GN70,HE70,HV70)</f>
        <v>0</v>
      </c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 t="str">
        <f t="shared" si="63"/>
        <v/>
      </c>
      <c r="BA70" s="199"/>
      <c r="BB70" s="199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 t="str">
        <f t="shared" si="64"/>
        <v/>
      </c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 t="str">
        <f t="shared" si="65"/>
        <v/>
      </c>
      <c r="CI70" s="199"/>
      <c r="CJ70" s="199"/>
      <c r="CK70" s="199"/>
      <c r="CL70" s="199"/>
      <c r="CM70" s="199"/>
      <c r="CN70" s="199"/>
      <c r="CO70" s="199"/>
      <c r="CP70" s="199"/>
      <c r="CQ70" s="199"/>
      <c r="CR70" s="199"/>
      <c r="CS70" s="199"/>
      <c r="CT70" s="199"/>
      <c r="CU70" s="199"/>
      <c r="CV70" s="199"/>
      <c r="CW70" s="199"/>
      <c r="CX70" s="199"/>
      <c r="CY70" s="199" t="str">
        <f t="shared" si="66"/>
        <v/>
      </c>
      <c r="CZ70" s="199"/>
      <c r="DA70" s="199"/>
      <c r="DB70" s="199"/>
      <c r="DC70" s="199"/>
      <c r="DD70" s="199"/>
      <c r="DE70" s="199"/>
      <c r="DF70" s="199"/>
      <c r="DG70" s="199"/>
      <c r="DH70" s="199"/>
      <c r="DI70" s="199"/>
      <c r="DJ70" s="199"/>
      <c r="DK70" s="199"/>
      <c r="DL70" s="199"/>
      <c r="DM70" s="199"/>
      <c r="DN70" s="199"/>
      <c r="DO70" s="199"/>
      <c r="DP70" s="199" t="str">
        <f t="shared" si="67"/>
        <v/>
      </c>
      <c r="DQ70" s="199"/>
      <c r="DR70" s="199"/>
      <c r="DS70" s="199"/>
      <c r="DT70" s="199"/>
      <c r="DU70" s="199"/>
      <c r="DV70" s="199"/>
      <c r="DW70" s="199"/>
      <c r="DX70" s="199"/>
      <c r="DY70" s="199"/>
      <c r="DZ70" s="199"/>
      <c r="EA70" s="199"/>
      <c r="EB70" s="199"/>
      <c r="EC70" s="199"/>
      <c r="ED70" s="199"/>
      <c r="EE70" s="199"/>
      <c r="EF70" s="199"/>
      <c r="EG70" s="199" t="str">
        <f t="shared" si="68"/>
        <v/>
      </c>
      <c r="EH70" s="199"/>
      <c r="EI70" s="199"/>
      <c r="EJ70" s="199"/>
      <c r="EK70" s="199"/>
      <c r="EL70" s="199"/>
      <c r="EM70" s="199"/>
      <c r="EN70" s="199"/>
      <c r="EO70" s="199"/>
      <c r="EP70" s="199"/>
      <c r="EQ70" s="199"/>
      <c r="ER70" s="199"/>
      <c r="ES70" s="199"/>
      <c r="ET70" s="199"/>
      <c r="EU70" s="199"/>
      <c r="EV70" s="199"/>
      <c r="EW70" s="199"/>
      <c r="EX70" s="199" t="str">
        <f t="shared" si="69"/>
        <v/>
      </c>
      <c r="EY70" s="199"/>
      <c r="EZ70" s="199"/>
      <c r="FA70" s="199"/>
      <c r="FB70" s="199"/>
      <c r="FC70" s="199"/>
      <c r="FD70" s="199"/>
      <c r="FE70" s="199"/>
      <c r="FF70" s="199"/>
      <c r="FG70" s="199"/>
      <c r="FH70" s="199"/>
      <c r="FI70" s="199"/>
      <c r="FJ70" s="199"/>
      <c r="FK70" s="199"/>
      <c r="FL70" s="199"/>
      <c r="FM70" s="199"/>
      <c r="FN70" s="199"/>
      <c r="FO70" s="199"/>
      <c r="FP70" s="199"/>
      <c r="FQ70" s="199"/>
      <c r="FR70" s="199"/>
      <c r="FS70" s="199"/>
      <c r="FT70" s="199"/>
      <c r="FU70" s="199"/>
      <c r="FV70" s="199"/>
      <c r="FW70" s="199"/>
      <c r="FX70" s="199"/>
      <c r="FY70" s="199"/>
      <c r="FZ70" s="199"/>
      <c r="GA70" s="199"/>
      <c r="GB70" s="199"/>
      <c r="GC70" s="199"/>
      <c r="GD70" s="199"/>
      <c r="GE70" s="199"/>
      <c r="GF70" s="199"/>
      <c r="GG70" s="199"/>
      <c r="GH70" s="199"/>
      <c r="GI70" s="199"/>
      <c r="GJ70" s="199"/>
      <c r="GK70" s="199"/>
      <c r="GL70" s="199"/>
      <c r="GM70" s="199"/>
      <c r="GN70" s="199"/>
      <c r="GO70" s="199"/>
      <c r="GP70" s="199"/>
      <c r="GQ70" s="199"/>
      <c r="GR70" s="199"/>
      <c r="GS70" s="199"/>
      <c r="GT70" s="199"/>
      <c r="GU70" s="199"/>
      <c r="GV70" s="199"/>
      <c r="GW70" s="199"/>
      <c r="GX70" s="199"/>
      <c r="GY70" s="199"/>
      <c r="GZ70" s="199"/>
      <c r="HA70" s="199"/>
      <c r="HB70" s="199"/>
      <c r="HC70" s="199"/>
      <c r="HD70" s="199"/>
      <c r="HE70" s="199"/>
      <c r="HF70" s="199"/>
      <c r="HG70" s="199"/>
      <c r="HH70" s="199"/>
      <c r="HI70" s="199"/>
      <c r="HJ70" s="199"/>
      <c r="HK70" s="199"/>
      <c r="HL70" s="199"/>
      <c r="HM70" s="199"/>
      <c r="HN70" s="199"/>
      <c r="HO70" s="73"/>
      <c r="HP70" s="73"/>
      <c r="HQ70" s="18"/>
      <c r="HR70" s="18"/>
      <c r="HS70" s="73" t="str">
        <f t="shared" ref="HS70:HU71" si="562">IF(HO70&lt;&gt;0,$HN$17*HO70,"")</f>
        <v/>
      </c>
      <c r="HT70" s="73" t="str">
        <f t="shared" si="562"/>
        <v/>
      </c>
      <c r="HU70" s="73" t="str">
        <f t="shared" si="562"/>
        <v/>
      </c>
      <c r="HV70" s="73"/>
      <c r="HW70" s="73" t="str">
        <f>IF(HR70&lt;&gt;0,$GW$17*HR70,"")</f>
        <v/>
      </c>
      <c r="HX70" s="73" t="str">
        <f>IF(($O70=$HN$15),"КП","")</f>
        <v/>
      </c>
      <c r="HY70" s="73" t="str">
        <f>IF(($P70=$HN$15),"КР","")</f>
        <v/>
      </c>
      <c r="HZ70" s="73" t="str">
        <f>IF(($Q70=$HN$15),"РГР",IF(($R70=$HN$15),"РГР",IF(($S70=$HN$15),"РГР",IF(($T70=$HN$15),"РГР",""))))</f>
        <v/>
      </c>
      <c r="IA70" s="73" t="str">
        <f>IF(($U70=$HN$15),"контр",IF(($V70=$HN$15),"контр",IF(($W70=$HN$15),"контр",IF(($X70=$HN$15),"контр",""))))</f>
        <v/>
      </c>
      <c r="IB70" s="73" t="str">
        <f>IF(($E70=$HN$15),"іспит",IF(($F70=$HN$15),"іспит",IF(($G70=$HN$15),"іспит",IF(($H70=$HN$15),"іспит",""))))</f>
        <v/>
      </c>
      <c r="IC70" s="73" t="str">
        <f>IF(($I70=$HN$15),"залік",IF(($K70=$HN$15),"залік",IF(($L70=$HN$15),"залік",IF(($M70=$HN$15),"залік",IF(($N70=$HN$15),"залік","")))))</f>
        <v/>
      </c>
      <c r="ID70" s="73" t="str">
        <f>IF(SUM(HO70:HQ70)&lt;&gt;0,SUM(HS70:HV70),"")</f>
        <v/>
      </c>
      <c r="IE70" s="217"/>
    </row>
    <row r="71" spans="1:239" s="1" customFormat="1" ht="18" customHeight="1" x14ac:dyDescent="0.3">
      <c r="A71" s="233" t="s">
        <v>201</v>
      </c>
      <c r="B71" s="131"/>
      <c r="C71" s="132" t="s">
        <v>245</v>
      </c>
      <c r="D71" s="259" t="s">
        <v>136</v>
      </c>
      <c r="E71" s="19"/>
      <c r="F71" s="19"/>
      <c r="G71" s="19"/>
      <c r="H71" s="260"/>
      <c r="I71" s="19"/>
      <c r="J71" s="19"/>
      <c r="K71" s="19"/>
      <c r="L71" s="19">
        <v>5</v>
      </c>
      <c r="M71" s="19"/>
      <c r="N71" s="19"/>
      <c r="O71" s="13"/>
      <c r="P71" s="13"/>
      <c r="Q71" s="11"/>
      <c r="R71" s="11"/>
      <c r="S71" s="11"/>
      <c r="T71" s="12"/>
      <c r="U71" s="11"/>
      <c r="V71" s="11"/>
      <c r="W71" s="11"/>
      <c r="X71" s="11"/>
      <c r="Y71" s="441">
        <v>4</v>
      </c>
      <c r="Z71" s="115"/>
      <c r="AA71" s="60">
        <f>Y71*30</f>
        <v>120</v>
      </c>
      <c r="AB71" s="19">
        <f t="shared" ref="AB71:AB80" si="563">SUM(AC71:AE71)</f>
        <v>48</v>
      </c>
      <c r="AC71" s="78">
        <f t="shared" ref="AC71:AC80" si="564">$AI$17*AJ71+BA71*$AZ$17+BR71*$BQ$17+CI71*$CH$17+CZ71*$CY$17+DQ71*$DP$17+EH71*$EG$17+EY71*$EX$17+FP71*$FO$17+GX71*$GW$17+GG71*$GF$17+HO71*$HN$17</f>
        <v>32</v>
      </c>
      <c r="AD71" s="78">
        <f t="shared" ref="AD71:AD80" si="565">$AI$17*AK71+BB71*$AZ$17+BS71*$BQ$17+CJ71*$CH$17+DA71*$CY$17+DR71*$DP$17+EI71*$EG$17+EZ71*$EX$17+FQ71*$FO$17+GY71*$GW$17+GH71*$GF$17+HP71*$HN$17</f>
        <v>16</v>
      </c>
      <c r="AE71" s="78">
        <f t="shared" ref="AE71:AE80" si="566">$AI$17*AL71+BC71*$AZ$17+BT71*$BQ$17+CK71*$CH$17+DB71*$CY$17+DS71*$DP$17+EJ71*$EG$17+FA71*$EX$17+FR71*$FO$17+GZ71*$GW$17+GI71*$GF$17+HQ71*$HN$17</f>
        <v>0</v>
      </c>
      <c r="AF71" s="79">
        <f t="shared" ref="AF71:AF80" si="567">AA71-AB71</f>
        <v>72</v>
      </c>
      <c r="AG71" s="443">
        <f t="shared" ref="AG71:AG80" si="568">(AF71/AA71)</f>
        <v>0.6</v>
      </c>
      <c r="AH71" s="77">
        <f>AF71-SUM(AQ71,BH71,BY71,CP71,DG71,DX71,EO71,FF71,FW71,GN71,HE71,HV71)</f>
        <v>72</v>
      </c>
      <c r="AI71" s="146"/>
      <c r="AJ71" s="138"/>
      <c r="AK71" s="139"/>
      <c r="AL71" s="139"/>
      <c r="AM71" s="139"/>
      <c r="AN71" s="68"/>
      <c r="AO71" s="68"/>
      <c r="AP71" s="68"/>
      <c r="AQ71" s="92"/>
      <c r="AR71" s="150"/>
      <c r="AS71" s="69"/>
      <c r="AT71" s="69"/>
      <c r="AU71" s="69"/>
      <c r="AV71" s="69"/>
      <c r="AW71" s="69"/>
      <c r="AX71" s="69"/>
      <c r="AY71" s="68"/>
      <c r="AZ71" s="148" t="str">
        <f t="shared" si="63"/>
        <v/>
      </c>
      <c r="BA71" s="138"/>
      <c r="BB71" s="139"/>
      <c r="BC71" s="139"/>
      <c r="BD71" s="139"/>
      <c r="BE71" s="68"/>
      <c r="BF71" s="68"/>
      <c r="BG71" s="68"/>
      <c r="BH71" s="92"/>
      <c r="BI71" s="150"/>
      <c r="BJ71" s="69"/>
      <c r="BK71" s="69"/>
      <c r="BL71" s="69"/>
      <c r="BM71" s="69"/>
      <c r="BN71" s="69"/>
      <c r="BO71" s="69"/>
      <c r="BP71" s="68"/>
      <c r="BQ71" s="148" t="str">
        <f t="shared" si="64"/>
        <v/>
      </c>
      <c r="BR71" s="138"/>
      <c r="BS71" s="139"/>
      <c r="BT71" s="139"/>
      <c r="BU71" s="139"/>
      <c r="BV71" s="68" t="str">
        <f t="shared" ref="BV71:BV80" si="569">IF(BR71&lt;&gt;0,$BQ$17*BR71,"")</f>
        <v/>
      </c>
      <c r="BW71" s="68" t="str">
        <f t="shared" ref="BW71:BW80" si="570">IF(BS71&lt;&gt;0,$BQ$17*BS71,"")</f>
        <v/>
      </c>
      <c r="BX71" s="68" t="str">
        <f t="shared" ref="BX71:BX80" si="571">IF(BT71&lt;&gt;0,$BQ$17*BT71,"")</f>
        <v/>
      </c>
      <c r="BY71" s="92"/>
      <c r="BZ71" s="150"/>
      <c r="CA71" s="69"/>
      <c r="CB71" s="69"/>
      <c r="CC71" s="69"/>
      <c r="CD71" s="69"/>
      <c r="CE71" s="69"/>
      <c r="CF71" s="69"/>
      <c r="CG71" s="68"/>
      <c r="CH71" s="148" t="str">
        <f t="shared" si="65"/>
        <v/>
      </c>
      <c r="CI71" s="138"/>
      <c r="CJ71" s="139"/>
      <c r="CK71" s="139"/>
      <c r="CL71" s="139"/>
      <c r="CM71" s="68"/>
      <c r="CN71" s="68"/>
      <c r="CO71" s="68"/>
      <c r="CP71" s="92"/>
      <c r="CQ71" s="150"/>
      <c r="CR71" s="69"/>
      <c r="CS71" s="69"/>
      <c r="CT71" s="69"/>
      <c r="CU71" s="69"/>
      <c r="CV71" s="69"/>
      <c r="CW71" s="69"/>
      <c r="CX71" s="68"/>
      <c r="CY71" s="148">
        <f t="shared" si="66"/>
        <v>3</v>
      </c>
      <c r="CZ71" s="138">
        <v>2</v>
      </c>
      <c r="DA71" s="139">
        <v>1</v>
      </c>
      <c r="DB71" s="139"/>
      <c r="DC71" s="139"/>
      <c r="DD71" s="68">
        <f t="shared" ref="DD71:DD80" si="572">IF(CZ71&lt;&gt;0,$AI$17*CZ71,"")</f>
        <v>32</v>
      </c>
      <c r="DE71" s="68">
        <f t="shared" ref="DE71:DE80" si="573">IF(DA71&lt;&gt;0,$AI$17*DA71,"")</f>
        <v>16</v>
      </c>
      <c r="DF71" s="68" t="str">
        <f t="shared" ref="DF71:DF80" si="574">IF(DB71&lt;&gt;0,$AI$17*DB71,"")</f>
        <v/>
      </c>
      <c r="DG71" s="92"/>
      <c r="DH71" s="150"/>
      <c r="DI71" s="69"/>
      <c r="DJ71" s="69"/>
      <c r="DK71" s="69"/>
      <c r="DL71" s="69"/>
      <c r="DM71" s="69"/>
      <c r="DN71" s="69"/>
      <c r="DO71" s="68"/>
      <c r="DP71" s="148" t="str">
        <f t="shared" si="67"/>
        <v/>
      </c>
      <c r="DQ71" s="138"/>
      <c r="DR71" s="139"/>
      <c r="DS71" s="139"/>
      <c r="DT71" s="139"/>
      <c r="DU71" s="68" t="str">
        <f t="shared" ref="DU71:DU80" si="575">IF(DQ71&lt;&gt;0,$AZ$17*DQ71,"")</f>
        <v/>
      </c>
      <c r="DV71" s="68" t="str">
        <f t="shared" ref="DV71:DV80" si="576">IF(DR71&lt;&gt;0,$AZ$17*DR71,"")</f>
        <v/>
      </c>
      <c r="DW71" s="68" t="str">
        <f t="shared" ref="DW71:DW80" si="577">IF(DS71&lt;&gt;0,$AZ$17*DS71,"")</f>
        <v/>
      </c>
      <c r="DX71" s="92"/>
      <c r="DY71" s="150"/>
      <c r="DZ71" s="69"/>
      <c r="EA71" s="69"/>
      <c r="EB71" s="69"/>
      <c r="EC71" s="69"/>
      <c r="ED71" s="69"/>
      <c r="EE71" s="69"/>
      <c r="EF71" s="68"/>
      <c r="EG71" s="148" t="str">
        <f t="shared" si="68"/>
        <v/>
      </c>
      <c r="EH71" s="138"/>
      <c r="EI71" s="139"/>
      <c r="EJ71" s="139"/>
      <c r="EK71" s="139"/>
      <c r="EL71" s="68" t="str">
        <f t="shared" ref="EL71:EL80" si="578">IF(EH71&lt;&gt;0,$AI$17*EH71,"")</f>
        <v/>
      </c>
      <c r="EM71" s="68" t="str">
        <f t="shared" ref="EM71:EM80" si="579">IF(EI71&lt;&gt;0,$AI$17*EI71,"")</f>
        <v/>
      </c>
      <c r="EN71" s="68" t="str">
        <f t="shared" ref="EN71:EN80" si="580">IF(EJ71&lt;&gt;0,$AI$17*EJ71,"")</f>
        <v/>
      </c>
      <c r="EO71" s="92"/>
      <c r="EP71" s="150"/>
      <c r="EQ71" s="69"/>
      <c r="ER71" s="69"/>
      <c r="ES71" s="69"/>
      <c r="ET71" s="69"/>
      <c r="EU71" s="69"/>
      <c r="EV71" s="69"/>
      <c r="EW71" s="68"/>
      <c r="EX71" s="148" t="str">
        <f t="shared" si="69"/>
        <v/>
      </c>
      <c r="EY71" s="138"/>
      <c r="EZ71" s="139"/>
      <c r="FA71" s="139"/>
      <c r="FB71" s="139"/>
      <c r="FC71" s="68" t="str">
        <f t="shared" ref="FC71:FC77" si="581">IF(EY71&lt;&gt;0,$AI$17*EY71,"")</f>
        <v/>
      </c>
      <c r="FD71" s="68" t="str">
        <f t="shared" ref="FD71:FD77" si="582">IF(EZ71&lt;&gt;0,$AI$17*EZ71,"")</f>
        <v/>
      </c>
      <c r="FE71" s="68" t="str">
        <f t="shared" ref="FE71:FE77" si="583">IF(FA71&lt;&gt;0,$AI$17*FA71,"")</f>
        <v/>
      </c>
      <c r="FF71" s="92"/>
      <c r="FG71" s="150" t="str">
        <f>IF(FB71&lt;&gt;0,$EX$17*FB71,"")</f>
        <v/>
      </c>
      <c r="FH71" s="69" t="str">
        <f>IF(($O71=$EX$15),"КП","")</f>
        <v/>
      </c>
      <c r="FI71" s="69" t="str">
        <f>IF(($P71=$EX$15),"КР","")</f>
        <v/>
      </c>
      <c r="FJ71" s="69" t="str">
        <f>IF(($Q71=$EX$15),"РГР",IF(($R71=$EX$15),"РГР",IF(($S71=$EX$15),"РГР",IF(($T71=$EX$15),"РГР",""))))</f>
        <v/>
      </c>
      <c r="FK71" s="69" t="str">
        <f>IF(($U71=$EX$15),"контр",IF(($V71=$EX$15),"контр",IF(($W71=$EX$15),"контр",IF(($X71=$EX$15),"контр",""))))</f>
        <v/>
      </c>
      <c r="FL71" s="69" t="str">
        <f>IF(($E71=$EX$15),"іспит",IF(($F71=$EX$15),"іспит",IF(($G71=$EX$15),"іспит",IF(($H71=$EX$15),"іспит",""))))</f>
        <v/>
      </c>
      <c r="FM71" s="69" t="str">
        <f>IF(($I71=$EX$15),"залік",IF(($K71=$EX$15),"залік",IF(($L71=$EX$15),"залік",IF(($M71=$EX$15),"залік",IF(($N71=$EX$15),"залік","")))))</f>
        <v/>
      </c>
      <c r="FN71" s="68" t="str">
        <f>IF(SUM(EY71:FA71)&lt;&gt;0,SUM(FC71:FF71),"")</f>
        <v/>
      </c>
      <c r="FO71" s="146" t="str">
        <f>IF(SUM(FP71:FR71)&lt;&gt;0,SUM(FP71:FR71),"")</f>
        <v/>
      </c>
      <c r="FP71" s="138"/>
      <c r="FQ71" s="139"/>
      <c r="FR71" s="139"/>
      <c r="FS71" s="139"/>
      <c r="FT71" s="68" t="str">
        <f>IF(FP71&lt;&gt;0,$FO$17*FP71,"")</f>
        <v/>
      </c>
      <c r="FU71" s="68" t="str">
        <f>IF(FQ71&lt;&gt;0,$FO$17*FQ71,"")</f>
        <v/>
      </c>
      <c r="FV71" s="68" t="str">
        <f>IF(FR71&lt;&gt;0,$FO$17*FR71,"")</f>
        <v/>
      </c>
      <c r="FW71" s="92"/>
      <c r="FX71" s="150" t="str">
        <f>IF(FS71&lt;&gt;0,$FO$17*FS71,"")</f>
        <v/>
      </c>
      <c r="FY71" s="69" t="str">
        <f>IF(($O71=$FO$15),"КП","")</f>
        <v/>
      </c>
      <c r="FZ71" s="69" t="str">
        <f>IF(($P71=$FO$15),"КР","")</f>
        <v/>
      </c>
      <c r="GA71" s="69" t="str">
        <f>IF(($Q71=$FO$15),"РГР",IF(($R71=$FO$15),"РГР",IF(($S71=$FO$15),"РГР",IF(($T71=$FO$15),"РГР",""))))</f>
        <v/>
      </c>
      <c r="GB71" s="69" t="str">
        <f>IF(($U71=$FO$15),"контр",IF(($V71=$FO$15),"контр",IF(($W71=$FO$15),"контр",IF(($X71=$FO$15),"контр",""))))</f>
        <v/>
      </c>
      <c r="GC71" s="69" t="str">
        <f>IF(($E71=$FO$15),"іспит",IF(($F71=$FO$15),"іспит",IF(($G71=$FO$15),"іспит",IF(($H71=$FO$15),"іспит",""))))</f>
        <v/>
      </c>
      <c r="GD71" s="69" t="str">
        <f>IF(($I71=$FO$15),"залік",IF(($K71=$FO$15),"залік",IF(($L71=$FO$15),"залік",IF(($M71=$FO$15),"залік",IF(($N71=$FO$15),"залік","")))))</f>
        <v/>
      </c>
      <c r="GE71" s="68" t="str">
        <f>IF(SUM(FP71:FR71)&lt;&gt;0,SUM(FT71:FW71),"")</f>
        <v/>
      </c>
      <c r="GF71" s="146" t="str">
        <f>IF(SUM(GG71:GI71)&lt;&gt;0,SUM(GG71:GI71),"")</f>
        <v/>
      </c>
      <c r="GG71" s="138"/>
      <c r="GH71" s="139"/>
      <c r="GI71" s="139"/>
      <c r="GJ71" s="139"/>
      <c r="GK71" s="68" t="str">
        <f>IF(GG71&lt;&gt;0,$GF$17*GG71,"")</f>
        <v/>
      </c>
      <c r="GL71" s="68" t="str">
        <f>IF(GH71&lt;&gt;0,$GF$17*GH71,"")</f>
        <v/>
      </c>
      <c r="GM71" s="68" t="str">
        <f>IF(GI71&lt;&gt;0,$GF$17*GI71,"")</f>
        <v/>
      </c>
      <c r="GN71" s="92"/>
      <c r="GO71" s="150" t="str">
        <f>IF(GJ71&lt;&gt;0,$GF$17*GJ71,"")</f>
        <v/>
      </c>
      <c r="GP71" s="69" t="str">
        <f>IF(($O71=$GF$15),"КП","")</f>
        <v/>
      </c>
      <c r="GQ71" s="69" t="str">
        <f>IF(($P71=$GF$15),"КР","")</f>
        <v/>
      </c>
      <c r="GR71" s="69" t="str">
        <f>IF(($Q71=$GF$15),"РГР",IF(($R71=$GF$15),"РГР",IF(($S71=$GF$15),"РГР",IF(($T71=$GF$15),"РГР",""))))</f>
        <v/>
      </c>
      <c r="GS71" s="69" t="str">
        <f>IF(($U71=$GF$15),"контр",IF(($V71=$GF$15),"контр",IF(($W71=$GF$15),"контр",IF(($X71=$GF$15),"контр",""))))</f>
        <v/>
      </c>
      <c r="GT71" s="69" t="str">
        <f>IF(($E71=$GF$15),"іспит",IF(($F71=$GF$15),"іспит",IF(($G71=$GF$15),"іспит",IF(($H71=$GF$15),"іспит",""))))</f>
        <v/>
      </c>
      <c r="GU71" s="69" t="str">
        <f>IF(($I71=$GF$15),"залік",IF(($K71=$GF$15),"залік",IF(($L71=$GF$15),"залік",IF(($M71=$GF$15),"залік",IF(($N71=$GF$15),"залік","")))))</f>
        <v/>
      </c>
      <c r="GV71" s="68" t="str">
        <f>IF(SUM(GG71:GI71)&lt;&gt;0,SUM(GK71:GN71),"")</f>
        <v/>
      </c>
      <c r="GW71" s="146" t="str">
        <f>IF(SUM(GX71:GZ71)&lt;&gt;0,SUM(GX71:GZ71),"")</f>
        <v/>
      </c>
      <c r="GX71" s="138"/>
      <c r="GY71" s="139"/>
      <c r="GZ71" s="139"/>
      <c r="HA71" s="139"/>
      <c r="HB71" s="68" t="str">
        <f>IF(GX71&lt;&gt;0,$GW$17*GX71,"")</f>
        <v/>
      </c>
      <c r="HC71" s="68" t="str">
        <f>IF(GY71&lt;&gt;0,$GW$17*GY71,"")</f>
        <v/>
      </c>
      <c r="HD71" s="68" t="str">
        <f>IF(GZ71&lt;&gt;0,$GW$17*GZ71,"")</f>
        <v/>
      </c>
      <c r="HE71" s="92"/>
      <c r="HF71" s="150" t="str">
        <f>IF(HA71&lt;&gt;0,$GW$17*HA71,"")</f>
        <v/>
      </c>
      <c r="HG71" s="69" t="str">
        <f>IF(($O71=$GW$15),"КП","")</f>
        <v/>
      </c>
      <c r="HH71" s="69" t="str">
        <f>IF(($P71=$GW$15),"КР","")</f>
        <v/>
      </c>
      <c r="HI71" s="69" t="str">
        <f>IF(($Q71=$GW$15),"РГР",IF(($R71=$GW$15),"РГР",IF(($S71=$GW$15),"РГР",IF(($T71=$GW$15),"РГР",""))))</f>
        <v/>
      </c>
      <c r="HJ71" s="69" t="str">
        <f>IF(($U71=$GW$15),"контр",IF(($V71=$GW$15),"контр",IF(($W71=$GW$15),"контр",IF(($X71=$GW$15),"контр",""))))</f>
        <v/>
      </c>
      <c r="HK71" s="69" t="str">
        <f>IF(($E71=$GW$15),"іспит",IF(($F71=$GW$15),"іспит",IF(($G71=$GW$15),"іспит",IF(($H71=$GW$15),"іспит",""))))</f>
        <v/>
      </c>
      <c r="HL71" s="69" t="str">
        <f>IF(($I71=$GW$15),"залік",IF(($K71=$GW$15),"залік",IF(($L71=$GW$15),"залік",IF(($M71=$GW$15),"залік",IF(($N71=$GW$15),"залік","")))))</f>
        <v/>
      </c>
      <c r="HM71" s="68" t="str">
        <f>IF(SUM(GX71:GZ71)&lt;&gt;0,SUM(HB71:HE71),"")</f>
        <v/>
      </c>
      <c r="HN71" s="146" t="str">
        <f>IF(SUM(HO71:HQ71)&lt;&gt;0,SUM(HO71:HQ71),"")</f>
        <v/>
      </c>
      <c r="HO71" s="138"/>
      <c r="HP71" s="139"/>
      <c r="HQ71" s="139"/>
      <c r="HR71" s="139"/>
      <c r="HS71" s="68" t="str">
        <f t="shared" si="562"/>
        <v/>
      </c>
      <c r="HT71" s="68" t="str">
        <f t="shared" si="562"/>
        <v/>
      </c>
      <c r="HU71" s="68" t="str">
        <f t="shared" si="562"/>
        <v/>
      </c>
      <c r="HV71" s="92"/>
      <c r="HW71" s="150" t="str">
        <f>IF(HR71&lt;&gt;0,$GW$17*HR71,"")</f>
        <v/>
      </c>
      <c r="HX71" s="69" t="str">
        <f>IF(($O71=$HN$15),"КП","")</f>
        <v/>
      </c>
      <c r="HY71" s="69" t="str">
        <f>IF(($P71=$HN$15),"КР","")</f>
        <v/>
      </c>
      <c r="HZ71" s="69" t="str">
        <f>IF(($Q71=$HN$15),"РГР",IF(($R71=$HN$15),"РГР",IF(($S71=$HN$15),"РГР",IF(($T71=$HN$15),"РГР",""))))</f>
        <v/>
      </c>
      <c r="IA71" s="69" t="str">
        <f>IF(($U71=$HN$15),"контр",IF(($V71=$HN$15),"контр",IF(($W71=$HN$15),"контр",IF(($X71=$HN$15),"контр",""))))</f>
        <v/>
      </c>
      <c r="IB71" s="69" t="str">
        <f>IF(($E71=$HN$15),"іспит",IF(($F71=$HN$15),"іспит",IF(($G71=$HN$15),"іспит",IF(($H71=$HN$15),"іспит",""))))</f>
        <v/>
      </c>
      <c r="IC71" s="69" t="str">
        <f>IF(($I71=$HN$15),"залік",IF(($K71=$HN$15),"залік",IF(($L71=$HN$15),"залік",IF(($M71=$HN$15),"залік",IF(($N71=$HN$15),"залік","")))))</f>
        <v/>
      </c>
      <c r="ID71" s="68" t="str">
        <f>IF(SUM(HO71:HQ71)&lt;&gt;0,SUM(HS71:HV71),"")</f>
        <v/>
      </c>
      <c r="IE71" s="216"/>
    </row>
    <row r="72" spans="1:239" s="1" customFormat="1" ht="18" customHeight="1" x14ac:dyDescent="0.3">
      <c r="A72" s="233" t="s">
        <v>202</v>
      </c>
      <c r="B72" s="131"/>
      <c r="C72" s="132" t="s">
        <v>246</v>
      </c>
      <c r="D72" s="259"/>
      <c r="E72" s="19"/>
      <c r="F72" s="19"/>
      <c r="G72" s="19"/>
      <c r="H72" s="260"/>
      <c r="I72" s="19"/>
      <c r="J72" s="19"/>
      <c r="K72" s="19"/>
      <c r="L72" s="19">
        <v>5</v>
      </c>
      <c r="M72" s="19"/>
      <c r="N72" s="19"/>
      <c r="O72" s="13"/>
      <c r="P72" s="13"/>
      <c r="Q72" s="11"/>
      <c r="R72" s="11"/>
      <c r="S72" s="11"/>
      <c r="T72" s="12"/>
      <c r="U72" s="11"/>
      <c r="V72" s="11"/>
      <c r="W72" s="11"/>
      <c r="X72" s="11"/>
      <c r="Y72" s="441">
        <v>4</v>
      </c>
      <c r="Z72" s="115"/>
      <c r="AA72" s="60">
        <f t="shared" ref="AA72:AA80" si="584">Y72*30</f>
        <v>120</v>
      </c>
      <c r="AB72" s="19">
        <f t="shared" si="563"/>
        <v>48</v>
      </c>
      <c r="AC72" s="78">
        <f t="shared" si="564"/>
        <v>32</v>
      </c>
      <c r="AD72" s="78">
        <f t="shared" si="565"/>
        <v>16</v>
      </c>
      <c r="AE72" s="78">
        <f t="shared" si="566"/>
        <v>0</v>
      </c>
      <c r="AF72" s="79">
        <f t="shared" si="567"/>
        <v>72</v>
      </c>
      <c r="AG72" s="443">
        <f t="shared" si="568"/>
        <v>0.6</v>
      </c>
      <c r="AH72" s="77"/>
      <c r="AI72" s="146"/>
      <c r="AJ72" s="138"/>
      <c r="AK72" s="139"/>
      <c r="AL72" s="139"/>
      <c r="AM72" s="139"/>
      <c r="AN72" s="68"/>
      <c r="AO72" s="68"/>
      <c r="AP72" s="68"/>
      <c r="AQ72" s="92"/>
      <c r="AR72" s="150"/>
      <c r="AS72" s="69"/>
      <c r="AT72" s="69"/>
      <c r="AU72" s="69"/>
      <c r="AV72" s="69"/>
      <c r="AW72" s="69"/>
      <c r="AX72" s="69"/>
      <c r="AY72" s="68"/>
      <c r="AZ72" s="148" t="str">
        <f t="shared" si="63"/>
        <v/>
      </c>
      <c r="BA72" s="138"/>
      <c r="BB72" s="139"/>
      <c r="BC72" s="139"/>
      <c r="BD72" s="139"/>
      <c r="BE72" s="68"/>
      <c r="BF72" s="68"/>
      <c r="BG72" s="68"/>
      <c r="BH72" s="92"/>
      <c r="BI72" s="150"/>
      <c r="BJ72" s="69"/>
      <c r="BK72" s="69"/>
      <c r="BL72" s="69"/>
      <c r="BM72" s="69"/>
      <c r="BN72" s="69"/>
      <c r="BO72" s="69"/>
      <c r="BP72" s="68"/>
      <c r="BQ72" s="148" t="str">
        <f t="shared" si="64"/>
        <v/>
      </c>
      <c r="BR72" s="138"/>
      <c r="BS72" s="139"/>
      <c r="BT72" s="139"/>
      <c r="BU72" s="139"/>
      <c r="BV72" s="68" t="str">
        <f t="shared" si="569"/>
        <v/>
      </c>
      <c r="BW72" s="68" t="str">
        <f t="shared" si="570"/>
        <v/>
      </c>
      <c r="BX72" s="68" t="str">
        <f t="shared" si="571"/>
        <v/>
      </c>
      <c r="BY72" s="92"/>
      <c r="BZ72" s="150"/>
      <c r="CA72" s="69"/>
      <c r="CB72" s="69"/>
      <c r="CC72" s="69"/>
      <c r="CD72" s="69"/>
      <c r="CE72" s="69"/>
      <c r="CF72" s="69"/>
      <c r="CG72" s="68"/>
      <c r="CH72" s="148" t="str">
        <f t="shared" si="65"/>
        <v/>
      </c>
      <c r="CI72" s="138"/>
      <c r="CJ72" s="139"/>
      <c r="CK72" s="139"/>
      <c r="CL72" s="139"/>
      <c r="CM72" s="68"/>
      <c r="CN72" s="68"/>
      <c r="CO72" s="68"/>
      <c r="CP72" s="92"/>
      <c r="CQ72" s="150"/>
      <c r="CR72" s="69"/>
      <c r="CS72" s="69"/>
      <c r="CT72" s="69"/>
      <c r="CU72" s="69"/>
      <c r="CV72" s="69"/>
      <c r="CW72" s="69"/>
      <c r="CX72" s="68"/>
      <c r="CY72" s="148">
        <f t="shared" si="66"/>
        <v>3</v>
      </c>
      <c r="CZ72" s="138">
        <v>2</v>
      </c>
      <c r="DA72" s="139">
        <v>1</v>
      </c>
      <c r="DB72" s="139"/>
      <c r="DC72" s="139"/>
      <c r="DD72" s="68">
        <f t="shared" si="572"/>
        <v>32</v>
      </c>
      <c r="DE72" s="68">
        <f t="shared" si="573"/>
        <v>16</v>
      </c>
      <c r="DF72" s="68" t="str">
        <f t="shared" si="574"/>
        <v/>
      </c>
      <c r="DG72" s="92"/>
      <c r="DH72" s="150"/>
      <c r="DI72" s="69"/>
      <c r="DJ72" s="69"/>
      <c r="DK72" s="69"/>
      <c r="DL72" s="69"/>
      <c r="DM72" s="69"/>
      <c r="DN72" s="69"/>
      <c r="DO72" s="68"/>
      <c r="DP72" s="148" t="str">
        <f t="shared" si="67"/>
        <v/>
      </c>
      <c r="DQ72" s="138"/>
      <c r="DR72" s="139"/>
      <c r="DS72" s="139"/>
      <c r="DT72" s="139"/>
      <c r="DU72" s="68" t="str">
        <f t="shared" si="575"/>
        <v/>
      </c>
      <c r="DV72" s="68" t="str">
        <f t="shared" si="576"/>
        <v/>
      </c>
      <c r="DW72" s="68" t="str">
        <f t="shared" si="577"/>
        <v/>
      </c>
      <c r="DX72" s="92"/>
      <c r="DY72" s="150"/>
      <c r="DZ72" s="69"/>
      <c r="EA72" s="69"/>
      <c r="EB72" s="69"/>
      <c r="EC72" s="69"/>
      <c r="ED72" s="69"/>
      <c r="EE72" s="69"/>
      <c r="EF72" s="68"/>
      <c r="EG72" s="148" t="str">
        <f t="shared" si="68"/>
        <v/>
      </c>
      <c r="EH72" s="138"/>
      <c r="EI72" s="139"/>
      <c r="EJ72" s="139"/>
      <c r="EK72" s="139"/>
      <c r="EL72" s="68" t="str">
        <f t="shared" si="578"/>
        <v/>
      </c>
      <c r="EM72" s="68" t="str">
        <f t="shared" si="579"/>
        <v/>
      </c>
      <c r="EN72" s="68" t="str">
        <f t="shared" si="580"/>
        <v/>
      </c>
      <c r="EO72" s="92"/>
      <c r="EP72" s="150"/>
      <c r="EQ72" s="69"/>
      <c r="ER72" s="69"/>
      <c r="ES72" s="69"/>
      <c r="ET72" s="69"/>
      <c r="EU72" s="69"/>
      <c r="EV72" s="69"/>
      <c r="EW72" s="68"/>
      <c r="EX72" s="148" t="str">
        <f t="shared" si="69"/>
        <v/>
      </c>
      <c r="EY72" s="138"/>
      <c r="EZ72" s="139"/>
      <c r="FA72" s="139"/>
      <c r="FB72" s="139"/>
      <c r="FC72" s="68" t="str">
        <f t="shared" si="581"/>
        <v/>
      </c>
      <c r="FD72" s="68" t="str">
        <f t="shared" si="582"/>
        <v/>
      </c>
      <c r="FE72" s="68" t="str">
        <f t="shared" si="583"/>
        <v/>
      </c>
      <c r="FF72" s="92"/>
      <c r="FG72" s="150"/>
      <c r="FH72" s="69"/>
      <c r="FI72" s="69"/>
      <c r="FJ72" s="69"/>
      <c r="FK72" s="69"/>
      <c r="FL72" s="69"/>
      <c r="FM72" s="69"/>
      <c r="FN72" s="68"/>
      <c r="FO72" s="146"/>
      <c r="FP72" s="138"/>
      <c r="FQ72" s="139"/>
      <c r="FR72" s="139"/>
      <c r="FS72" s="139"/>
      <c r="FT72" s="68"/>
      <c r="FU72" s="68"/>
      <c r="FV72" s="68"/>
      <c r="FW72" s="92"/>
      <c r="FX72" s="150"/>
      <c r="FY72" s="69"/>
      <c r="FZ72" s="69"/>
      <c r="GA72" s="69"/>
      <c r="GB72" s="69"/>
      <c r="GC72" s="69"/>
      <c r="GD72" s="69"/>
      <c r="GE72" s="68"/>
      <c r="GF72" s="146"/>
      <c r="GG72" s="138"/>
      <c r="GH72" s="139"/>
      <c r="GI72" s="139"/>
      <c r="GJ72" s="139"/>
      <c r="GK72" s="68"/>
      <c r="GL72" s="68"/>
      <c r="GM72" s="68"/>
      <c r="GN72" s="92"/>
      <c r="GO72" s="150"/>
      <c r="GP72" s="69"/>
      <c r="GQ72" s="69"/>
      <c r="GR72" s="69"/>
      <c r="GS72" s="69"/>
      <c r="GT72" s="69"/>
      <c r="GU72" s="69"/>
      <c r="GV72" s="68"/>
      <c r="GW72" s="146"/>
      <c r="GX72" s="138"/>
      <c r="GY72" s="139"/>
      <c r="GZ72" s="139"/>
      <c r="HA72" s="139"/>
      <c r="HB72" s="68"/>
      <c r="HC72" s="68"/>
      <c r="HD72" s="68"/>
      <c r="HE72" s="92"/>
      <c r="HF72" s="150"/>
      <c r="HG72" s="69"/>
      <c r="HH72" s="69"/>
      <c r="HI72" s="69"/>
      <c r="HJ72" s="69"/>
      <c r="HK72" s="69"/>
      <c r="HL72" s="69"/>
      <c r="HM72" s="68"/>
      <c r="HN72" s="146"/>
      <c r="HO72" s="138"/>
      <c r="HP72" s="139"/>
      <c r="HQ72" s="139"/>
      <c r="HR72" s="139"/>
      <c r="HS72" s="68"/>
      <c r="HT72" s="68"/>
      <c r="HU72" s="68"/>
      <c r="HV72" s="92"/>
      <c r="HW72" s="150"/>
      <c r="HX72" s="69"/>
      <c r="HY72" s="69"/>
      <c r="HZ72" s="69"/>
      <c r="IA72" s="69"/>
      <c r="IB72" s="69"/>
      <c r="IC72" s="69"/>
      <c r="ID72" s="68"/>
      <c r="IE72" s="216"/>
    </row>
    <row r="73" spans="1:239" s="1" customFormat="1" ht="18" customHeight="1" x14ac:dyDescent="0.3">
      <c r="A73" s="233" t="s">
        <v>203</v>
      </c>
      <c r="B73" s="131"/>
      <c r="C73" s="132" t="s">
        <v>247</v>
      </c>
      <c r="D73" s="259"/>
      <c r="E73" s="19"/>
      <c r="F73" s="19"/>
      <c r="G73" s="19"/>
      <c r="H73" s="260"/>
      <c r="I73" s="19"/>
      <c r="J73" s="19"/>
      <c r="K73" s="19"/>
      <c r="L73" s="19">
        <v>6</v>
      </c>
      <c r="M73" s="19"/>
      <c r="N73" s="19"/>
      <c r="O73" s="13"/>
      <c r="P73" s="13"/>
      <c r="Q73" s="11"/>
      <c r="R73" s="11"/>
      <c r="S73" s="11"/>
      <c r="T73" s="12"/>
      <c r="U73" s="11"/>
      <c r="V73" s="11"/>
      <c r="W73" s="11"/>
      <c r="X73" s="11"/>
      <c r="Y73" s="441">
        <v>4</v>
      </c>
      <c r="Z73" s="115"/>
      <c r="AA73" s="60">
        <f t="shared" si="584"/>
        <v>120</v>
      </c>
      <c r="AB73" s="19">
        <f t="shared" si="563"/>
        <v>54</v>
      </c>
      <c r="AC73" s="78">
        <f t="shared" si="564"/>
        <v>36</v>
      </c>
      <c r="AD73" s="78">
        <f t="shared" si="565"/>
        <v>18</v>
      </c>
      <c r="AE73" s="78">
        <f t="shared" si="566"/>
        <v>0</v>
      </c>
      <c r="AF73" s="79">
        <f t="shared" si="567"/>
        <v>66</v>
      </c>
      <c r="AG73" s="443">
        <f t="shared" si="568"/>
        <v>0.55000000000000004</v>
      </c>
      <c r="AH73" s="77"/>
      <c r="AI73" s="146"/>
      <c r="AJ73" s="138"/>
      <c r="AK73" s="139"/>
      <c r="AL73" s="139"/>
      <c r="AM73" s="139"/>
      <c r="AN73" s="68"/>
      <c r="AO73" s="68"/>
      <c r="AP73" s="68"/>
      <c r="AQ73" s="92"/>
      <c r="AR73" s="150"/>
      <c r="AS73" s="69"/>
      <c r="AT73" s="69"/>
      <c r="AU73" s="69"/>
      <c r="AV73" s="69"/>
      <c r="AW73" s="69"/>
      <c r="AX73" s="69"/>
      <c r="AY73" s="68"/>
      <c r="AZ73" s="148" t="str">
        <f t="shared" si="63"/>
        <v/>
      </c>
      <c r="BA73" s="138"/>
      <c r="BB73" s="139"/>
      <c r="BC73" s="139"/>
      <c r="BD73" s="139"/>
      <c r="BE73" s="68"/>
      <c r="BF73" s="68"/>
      <c r="BG73" s="68"/>
      <c r="BH73" s="92"/>
      <c r="BI73" s="150"/>
      <c r="BJ73" s="69"/>
      <c r="BK73" s="69"/>
      <c r="BL73" s="69"/>
      <c r="BM73" s="69"/>
      <c r="BN73" s="69"/>
      <c r="BO73" s="69"/>
      <c r="BP73" s="68"/>
      <c r="BQ73" s="148" t="str">
        <f t="shared" si="64"/>
        <v/>
      </c>
      <c r="BR73" s="138"/>
      <c r="BS73" s="139"/>
      <c r="BT73" s="139"/>
      <c r="BU73" s="139"/>
      <c r="BV73" s="68" t="str">
        <f t="shared" si="569"/>
        <v/>
      </c>
      <c r="BW73" s="68" t="str">
        <f t="shared" si="570"/>
        <v/>
      </c>
      <c r="BX73" s="68" t="str">
        <f t="shared" si="571"/>
        <v/>
      </c>
      <c r="BY73" s="92"/>
      <c r="BZ73" s="150"/>
      <c r="CA73" s="69"/>
      <c r="CB73" s="69"/>
      <c r="CC73" s="69"/>
      <c r="CD73" s="69"/>
      <c r="CE73" s="69"/>
      <c r="CF73" s="69"/>
      <c r="CG73" s="68"/>
      <c r="CH73" s="148" t="str">
        <f t="shared" si="65"/>
        <v/>
      </c>
      <c r="CI73" s="138"/>
      <c r="CJ73" s="139"/>
      <c r="CK73" s="139"/>
      <c r="CL73" s="139"/>
      <c r="CM73" s="68"/>
      <c r="CN73" s="68"/>
      <c r="CO73" s="68"/>
      <c r="CP73" s="92"/>
      <c r="CQ73" s="150"/>
      <c r="CR73" s="69"/>
      <c r="CS73" s="69"/>
      <c r="CT73" s="69"/>
      <c r="CU73" s="69"/>
      <c r="CV73" s="69"/>
      <c r="CW73" s="69"/>
      <c r="CX73" s="68"/>
      <c r="CY73" s="148" t="str">
        <f t="shared" si="66"/>
        <v/>
      </c>
      <c r="CZ73" s="138"/>
      <c r="DA73" s="139"/>
      <c r="DB73" s="139"/>
      <c r="DC73" s="139"/>
      <c r="DD73" s="68" t="str">
        <f t="shared" si="572"/>
        <v/>
      </c>
      <c r="DE73" s="68" t="str">
        <f t="shared" si="573"/>
        <v/>
      </c>
      <c r="DF73" s="68" t="str">
        <f t="shared" si="574"/>
        <v/>
      </c>
      <c r="DG73" s="92"/>
      <c r="DH73" s="150"/>
      <c r="DI73" s="69"/>
      <c r="DJ73" s="69"/>
      <c r="DK73" s="69"/>
      <c r="DL73" s="69"/>
      <c r="DM73" s="69"/>
      <c r="DN73" s="69"/>
      <c r="DO73" s="68"/>
      <c r="DP73" s="148">
        <f t="shared" si="67"/>
        <v>3</v>
      </c>
      <c r="DQ73" s="138">
        <v>2</v>
      </c>
      <c r="DR73" s="139">
        <v>1</v>
      </c>
      <c r="DS73" s="139"/>
      <c r="DT73" s="139"/>
      <c r="DU73" s="68">
        <f t="shared" si="575"/>
        <v>36</v>
      </c>
      <c r="DV73" s="68">
        <f t="shared" si="576"/>
        <v>18</v>
      </c>
      <c r="DW73" s="68" t="str">
        <f t="shared" si="577"/>
        <v/>
      </c>
      <c r="DX73" s="92"/>
      <c r="DY73" s="150"/>
      <c r="DZ73" s="69"/>
      <c r="EA73" s="69"/>
      <c r="EB73" s="69"/>
      <c r="EC73" s="69"/>
      <c r="ED73" s="69"/>
      <c r="EE73" s="69"/>
      <c r="EF73" s="68"/>
      <c r="EG73" s="148" t="str">
        <f t="shared" si="68"/>
        <v/>
      </c>
      <c r="EH73" s="138"/>
      <c r="EI73" s="139"/>
      <c r="EJ73" s="139"/>
      <c r="EK73" s="139"/>
      <c r="EL73" s="68" t="str">
        <f t="shared" si="578"/>
        <v/>
      </c>
      <c r="EM73" s="68" t="str">
        <f t="shared" si="579"/>
        <v/>
      </c>
      <c r="EN73" s="68" t="str">
        <f t="shared" si="580"/>
        <v/>
      </c>
      <c r="EO73" s="92"/>
      <c r="EP73" s="150"/>
      <c r="EQ73" s="69"/>
      <c r="ER73" s="69"/>
      <c r="ES73" s="69"/>
      <c r="ET73" s="69"/>
      <c r="EU73" s="69"/>
      <c r="EV73" s="69"/>
      <c r="EW73" s="68"/>
      <c r="EX73" s="148" t="str">
        <f t="shared" si="69"/>
        <v/>
      </c>
      <c r="EY73" s="138"/>
      <c r="EZ73" s="139"/>
      <c r="FA73" s="139"/>
      <c r="FB73" s="139"/>
      <c r="FC73" s="68" t="str">
        <f t="shared" si="581"/>
        <v/>
      </c>
      <c r="FD73" s="68" t="str">
        <f t="shared" si="582"/>
        <v/>
      </c>
      <c r="FE73" s="68" t="str">
        <f t="shared" si="583"/>
        <v/>
      </c>
      <c r="FF73" s="92"/>
      <c r="FG73" s="150"/>
      <c r="FH73" s="69"/>
      <c r="FI73" s="69"/>
      <c r="FJ73" s="69"/>
      <c r="FK73" s="69"/>
      <c r="FL73" s="69"/>
      <c r="FM73" s="69"/>
      <c r="FN73" s="68"/>
      <c r="FO73" s="146"/>
      <c r="FP73" s="138"/>
      <c r="FQ73" s="139"/>
      <c r="FR73" s="139"/>
      <c r="FS73" s="139"/>
      <c r="FT73" s="68"/>
      <c r="FU73" s="68"/>
      <c r="FV73" s="68"/>
      <c r="FW73" s="92"/>
      <c r="FX73" s="150"/>
      <c r="FY73" s="69"/>
      <c r="FZ73" s="69"/>
      <c r="GA73" s="69"/>
      <c r="GB73" s="69"/>
      <c r="GC73" s="69"/>
      <c r="GD73" s="69"/>
      <c r="GE73" s="68"/>
      <c r="GF73" s="146"/>
      <c r="GG73" s="138"/>
      <c r="GH73" s="139"/>
      <c r="GI73" s="139"/>
      <c r="GJ73" s="139"/>
      <c r="GK73" s="68"/>
      <c r="GL73" s="68"/>
      <c r="GM73" s="68"/>
      <c r="GN73" s="92"/>
      <c r="GO73" s="150"/>
      <c r="GP73" s="69"/>
      <c r="GQ73" s="69"/>
      <c r="GR73" s="69"/>
      <c r="GS73" s="69"/>
      <c r="GT73" s="69"/>
      <c r="GU73" s="69"/>
      <c r="GV73" s="68"/>
      <c r="GW73" s="146"/>
      <c r="GX73" s="138"/>
      <c r="GY73" s="139"/>
      <c r="GZ73" s="139"/>
      <c r="HA73" s="139"/>
      <c r="HB73" s="68"/>
      <c r="HC73" s="68"/>
      <c r="HD73" s="68"/>
      <c r="HE73" s="92"/>
      <c r="HF73" s="150"/>
      <c r="HG73" s="69"/>
      <c r="HH73" s="69"/>
      <c r="HI73" s="69"/>
      <c r="HJ73" s="69"/>
      <c r="HK73" s="69"/>
      <c r="HL73" s="69"/>
      <c r="HM73" s="68"/>
      <c r="HN73" s="146"/>
      <c r="HO73" s="138"/>
      <c r="HP73" s="139"/>
      <c r="HQ73" s="139"/>
      <c r="HR73" s="139"/>
      <c r="HS73" s="68"/>
      <c r="HT73" s="68"/>
      <c r="HU73" s="68"/>
      <c r="HV73" s="92"/>
      <c r="HW73" s="150"/>
      <c r="HX73" s="69"/>
      <c r="HY73" s="69"/>
      <c r="HZ73" s="69"/>
      <c r="IA73" s="69"/>
      <c r="IB73" s="69"/>
      <c r="IC73" s="69"/>
      <c r="ID73" s="68"/>
      <c r="IE73" s="216"/>
    </row>
    <row r="74" spans="1:239" s="1" customFormat="1" ht="18" customHeight="1" x14ac:dyDescent="0.3">
      <c r="A74" s="233" t="s">
        <v>204</v>
      </c>
      <c r="B74" s="131"/>
      <c r="C74" s="132" t="s">
        <v>248</v>
      </c>
      <c r="D74" s="259"/>
      <c r="E74" s="19"/>
      <c r="F74" s="19"/>
      <c r="G74" s="19"/>
      <c r="H74" s="260"/>
      <c r="I74" s="19"/>
      <c r="J74" s="19"/>
      <c r="K74" s="19"/>
      <c r="L74" s="19">
        <v>6</v>
      </c>
      <c r="M74" s="19"/>
      <c r="N74" s="19"/>
      <c r="O74" s="13"/>
      <c r="P74" s="13"/>
      <c r="Q74" s="11"/>
      <c r="R74" s="11"/>
      <c r="S74" s="11"/>
      <c r="T74" s="12"/>
      <c r="U74" s="11"/>
      <c r="V74" s="11"/>
      <c r="W74" s="11"/>
      <c r="X74" s="11"/>
      <c r="Y74" s="441">
        <v>4</v>
      </c>
      <c r="Z74" s="115"/>
      <c r="AA74" s="60">
        <f t="shared" si="584"/>
        <v>120</v>
      </c>
      <c r="AB74" s="19">
        <f t="shared" si="563"/>
        <v>54</v>
      </c>
      <c r="AC74" s="78">
        <f t="shared" si="564"/>
        <v>36</v>
      </c>
      <c r="AD74" s="78">
        <f t="shared" si="565"/>
        <v>18</v>
      </c>
      <c r="AE74" s="78">
        <f t="shared" si="566"/>
        <v>0</v>
      </c>
      <c r="AF74" s="79">
        <f t="shared" si="567"/>
        <v>66</v>
      </c>
      <c r="AG74" s="443">
        <f t="shared" si="568"/>
        <v>0.55000000000000004</v>
      </c>
      <c r="AH74" s="77"/>
      <c r="AI74" s="146"/>
      <c r="AJ74" s="138"/>
      <c r="AK74" s="139"/>
      <c r="AL74" s="139"/>
      <c r="AM74" s="139"/>
      <c r="AN74" s="68"/>
      <c r="AO74" s="68"/>
      <c r="AP74" s="68"/>
      <c r="AQ74" s="92"/>
      <c r="AR74" s="150"/>
      <c r="AS74" s="69"/>
      <c r="AT74" s="69"/>
      <c r="AU74" s="69"/>
      <c r="AV74" s="69"/>
      <c r="AW74" s="69"/>
      <c r="AX74" s="69"/>
      <c r="AY74" s="68"/>
      <c r="AZ74" s="148" t="str">
        <f t="shared" si="63"/>
        <v/>
      </c>
      <c r="BA74" s="138"/>
      <c r="BB74" s="139"/>
      <c r="BC74" s="139"/>
      <c r="BD74" s="139"/>
      <c r="BE74" s="68"/>
      <c r="BF74" s="68"/>
      <c r="BG74" s="68"/>
      <c r="BH74" s="92"/>
      <c r="BI74" s="150"/>
      <c r="BJ74" s="69"/>
      <c r="BK74" s="69"/>
      <c r="BL74" s="69"/>
      <c r="BM74" s="69"/>
      <c r="BN74" s="69"/>
      <c r="BO74" s="69"/>
      <c r="BP74" s="68"/>
      <c r="BQ74" s="148" t="str">
        <f t="shared" si="64"/>
        <v/>
      </c>
      <c r="BR74" s="138"/>
      <c r="BS74" s="139"/>
      <c r="BT74" s="139"/>
      <c r="BU74" s="139"/>
      <c r="BV74" s="68" t="str">
        <f t="shared" si="569"/>
        <v/>
      </c>
      <c r="BW74" s="68" t="str">
        <f t="shared" si="570"/>
        <v/>
      </c>
      <c r="BX74" s="68" t="str">
        <f t="shared" si="571"/>
        <v/>
      </c>
      <c r="BY74" s="92"/>
      <c r="BZ74" s="150"/>
      <c r="CA74" s="69"/>
      <c r="CB74" s="69"/>
      <c r="CC74" s="69"/>
      <c r="CD74" s="69"/>
      <c r="CE74" s="69"/>
      <c r="CF74" s="69"/>
      <c r="CG74" s="68"/>
      <c r="CH74" s="148" t="str">
        <f t="shared" si="65"/>
        <v/>
      </c>
      <c r="CI74" s="138"/>
      <c r="CJ74" s="139"/>
      <c r="CK74" s="139"/>
      <c r="CL74" s="139"/>
      <c r="CM74" s="68"/>
      <c r="CN74" s="68"/>
      <c r="CO74" s="68"/>
      <c r="CP74" s="92"/>
      <c r="CQ74" s="150"/>
      <c r="CR74" s="69"/>
      <c r="CS74" s="69"/>
      <c r="CT74" s="69"/>
      <c r="CU74" s="69"/>
      <c r="CV74" s="69"/>
      <c r="CW74" s="69"/>
      <c r="CX74" s="68"/>
      <c r="CY74" s="148" t="str">
        <f t="shared" si="66"/>
        <v/>
      </c>
      <c r="CZ74" s="138"/>
      <c r="DA74" s="139"/>
      <c r="DB74" s="139"/>
      <c r="DC74" s="139"/>
      <c r="DD74" s="68" t="str">
        <f t="shared" si="572"/>
        <v/>
      </c>
      <c r="DE74" s="68" t="str">
        <f t="shared" si="573"/>
        <v/>
      </c>
      <c r="DF74" s="68" t="str">
        <f t="shared" si="574"/>
        <v/>
      </c>
      <c r="DG74" s="92"/>
      <c r="DH74" s="150"/>
      <c r="DI74" s="69"/>
      <c r="DJ74" s="69"/>
      <c r="DK74" s="69"/>
      <c r="DL74" s="69"/>
      <c r="DM74" s="69"/>
      <c r="DN74" s="69"/>
      <c r="DO74" s="68"/>
      <c r="DP74" s="148">
        <f t="shared" si="67"/>
        <v>3</v>
      </c>
      <c r="DQ74" s="138">
        <v>2</v>
      </c>
      <c r="DR74" s="139">
        <v>1</v>
      </c>
      <c r="DS74" s="139"/>
      <c r="DT74" s="139"/>
      <c r="DU74" s="68">
        <f t="shared" si="575"/>
        <v>36</v>
      </c>
      <c r="DV74" s="68">
        <f t="shared" si="576"/>
        <v>18</v>
      </c>
      <c r="DW74" s="68" t="str">
        <f t="shared" si="577"/>
        <v/>
      </c>
      <c r="DX74" s="92"/>
      <c r="DY74" s="150"/>
      <c r="DZ74" s="69"/>
      <c r="EA74" s="69"/>
      <c r="EB74" s="69"/>
      <c r="EC74" s="69"/>
      <c r="ED74" s="69"/>
      <c r="EE74" s="69"/>
      <c r="EF74" s="68"/>
      <c r="EG74" s="148" t="str">
        <f t="shared" si="68"/>
        <v/>
      </c>
      <c r="EH74" s="138"/>
      <c r="EI74" s="139"/>
      <c r="EJ74" s="139"/>
      <c r="EK74" s="139"/>
      <c r="EL74" s="68" t="str">
        <f t="shared" si="578"/>
        <v/>
      </c>
      <c r="EM74" s="68" t="str">
        <f t="shared" si="579"/>
        <v/>
      </c>
      <c r="EN74" s="68" t="str">
        <f t="shared" si="580"/>
        <v/>
      </c>
      <c r="EO74" s="92"/>
      <c r="EP74" s="150"/>
      <c r="EQ74" s="69"/>
      <c r="ER74" s="69"/>
      <c r="ES74" s="69"/>
      <c r="ET74" s="69"/>
      <c r="EU74" s="69"/>
      <c r="EV74" s="69"/>
      <c r="EW74" s="68"/>
      <c r="EX74" s="148" t="str">
        <f t="shared" si="69"/>
        <v/>
      </c>
      <c r="EY74" s="138"/>
      <c r="EZ74" s="139"/>
      <c r="FA74" s="139"/>
      <c r="FB74" s="139"/>
      <c r="FC74" s="68" t="str">
        <f t="shared" si="581"/>
        <v/>
      </c>
      <c r="FD74" s="68" t="str">
        <f t="shared" si="582"/>
        <v/>
      </c>
      <c r="FE74" s="68" t="str">
        <f t="shared" si="583"/>
        <v/>
      </c>
      <c r="FF74" s="92"/>
      <c r="FG74" s="150"/>
      <c r="FH74" s="69"/>
      <c r="FI74" s="69"/>
      <c r="FJ74" s="69"/>
      <c r="FK74" s="69"/>
      <c r="FL74" s="69"/>
      <c r="FM74" s="69"/>
      <c r="FN74" s="68"/>
      <c r="FO74" s="146"/>
      <c r="FP74" s="138"/>
      <c r="FQ74" s="139"/>
      <c r="FR74" s="139"/>
      <c r="FS74" s="139"/>
      <c r="FT74" s="68"/>
      <c r="FU74" s="68"/>
      <c r="FV74" s="68"/>
      <c r="FW74" s="92"/>
      <c r="FX74" s="150"/>
      <c r="FY74" s="69"/>
      <c r="FZ74" s="69"/>
      <c r="GA74" s="69"/>
      <c r="GB74" s="69"/>
      <c r="GC74" s="69"/>
      <c r="GD74" s="69"/>
      <c r="GE74" s="68"/>
      <c r="GF74" s="146"/>
      <c r="GG74" s="138"/>
      <c r="GH74" s="139"/>
      <c r="GI74" s="139"/>
      <c r="GJ74" s="139"/>
      <c r="GK74" s="68"/>
      <c r="GL74" s="68"/>
      <c r="GM74" s="68"/>
      <c r="GN74" s="92"/>
      <c r="GO74" s="150"/>
      <c r="GP74" s="69"/>
      <c r="GQ74" s="69"/>
      <c r="GR74" s="69"/>
      <c r="GS74" s="69"/>
      <c r="GT74" s="69"/>
      <c r="GU74" s="69"/>
      <c r="GV74" s="68"/>
      <c r="GW74" s="146"/>
      <c r="GX74" s="138"/>
      <c r="GY74" s="139"/>
      <c r="GZ74" s="139"/>
      <c r="HA74" s="139"/>
      <c r="HB74" s="68"/>
      <c r="HC74" s="68"/>
      <c r="HD74" s="68"/>
      <c r="HE74" s="92"/>
      <c r="HF74" s="150"/>
      <c r="HG74" s="69"/>
      <c r="HH74" s="69"/>
      <c r="HI74" s="69"/>
      <c r="HJ74" s="69"/>
      <c r="HK74" s="69"/>
      <c r="HL74" s="69"/>
      <c r="HM74" s="68"/>
      <c r="HN74" s="146"/>
      <c r="HO74" s="138"/>
      <c r="HP74" s="139"/>
      <c r="HQ74" s="139"/>
      <c r="HR74" s="139"/>
      <c r="HS74" s="68"/>
      <c r="HT74" s="68"/>
      <c r="HU74" s="68"/>
      <c r="HV74" s="92"/>
      <c r="HW74" s="150"/>
      <c r="HX74" s="69"/>
      <c r="HY74" s="69"/>
      <c r="HZ74" s="69"/>
      <c r="IA74" s="69"/>
      <c r="IB74" s="69"/>
      <c r="IC74" s="69"/>
      <c r="ID74" s="68"/>
      <c r="IE74" s="216"/>
    </row>
    <row r="75" spans="1:239" s="1" customFormat="1" ht="18" customHeight="1" x14ac:dyDescent="0.3">
      <c r="A75" s="233" t="s">
        <v>205</v>
      </c>
      <c r="B75" s="131"/>
      <c r="C75" s="132" t="s">
        <v>249</v>
      </c>
      <c r="D75" s="259"/>
      <c r="E75" s="19"/>
      <c r="F75" s="19"/>
      <c r="G75" s="19"/>
      <c r="H75" s="260"/>
      <c r="I75" s="19"/>
      <c r="J75" s="19"/>
      <c r="K75" s="19"/>
      <c r="L75" s="19">
        <v>6</v>
      </c>
      <c r="M75" s="19"/>
      <c r="N75" s="19"/>
      <c r="O75" s="13"/>
      <c r="P75" s="13"/>
      <c r="Q75" s="11"/>
      <c r="R75" s="11"/>
      <c r="S75" s="11"/>
      <c r="T75" s="12"/>
      <c r="U75" s="11"/>
      <c r="V75" s="11"/>
      <c r="W75" s="11"/>
      <c r="X75" s="11"/>
      <c r="Y75" s="441">
        <v>4</v>
      </c>
      <c r="Z75" s="115"/>
      <c r="AA75" s="60">
        <f t="shared" si="584"/>
        <v>120</v>
      </c>
      <c r="AB75" s="19">
        <f t="shared" si="563"/>
        <v>54</v>
      </c>
      <c r="AC75" s="78">
        <f t="shared" si="564"/>
        <v>36</v>
      </c>
      <c r="AD75" s="78">
        <f t="shared" si="565"/>
        <v>18</v>
      </c>
      <c r="AE75" s="78">
        <f t="shared" si="566"/>
        <v>0</v>
      </c>
      <c r="AF75" s="79">
        <f t="shared" si="567"/>
        <v>66</v>
      </c>
      <c r="AG75" s="443">
        <f t="shared" si="568"/>
        <v>0.55000000000000004</v>
      </c>
      <c r="AH75" s="77"/>
      <c r="AI75" s="146"/>
      <c r="AJ75" s="138"/>
      <c r="AK75" s="139"/>
      <c r="AL75" s="139"/>
      <c r="AM75" s="139"/>
      <c r="AN75" s="68"/>
      <c r="AO75" s="68"/>
      <c r="AP75" s="68"/>
      <c r="AQ75" s="92"/>
      <c r="AR75" s="150"/>
      <c r="AS75" s="69"/>
      <c r="AT75" s="69"/>
      <c r="AU75" s="69"/>
      <c r="AV75" s="69"/>
      <c r="AW75" s="69"/>
      <c r="AX75" s="69"/>
      <c r="AY75" s="68"/>
      <c r="AZ75" s="148" t="str">
        <f t="shared" si="63"/>
        <v/>
      </c>
      <c r="BA75" s="138"/>
      <c r="BB75" s="139"/>
      <c r="BC75" s="139"/>
      <c r="BD75" s="139"/>
      <c r="BE75" s="68"/>
      <c r="BF75" s="68"/>
      <c r="BG75" s="68"/>
      <c r="BH75" s="92"/>
      <c r="BI75" s="150"/>
      <c r="BJ75" s="69"/>
      <c r="BK75" s="69"/>
      <c r="BL75" s="69"/>
      <c r="BM75" s="69"/>
      <c r="BN75" s="69"/>
      <c r="BO75" s="69"/>
      <c r="BP75" s="68"/>
      <c r="BQ75" s="148" t="str">
        <f t="shared" si="64"/>
        <v/>
      </c>
      <c r="BR75" s="138"/>
      <c r="BS75" s="139"/>
      <c r="BT75" s="139"/>
      <c r="BU75" s="139"/>
      <c r="BV75" s="68" t="str">
        <f t="shared" si="569"/>
        <v/>
      </c>
      <c r="BW75" s="68" t="str">
        <f t="shared" si="570"/>
        <v/>
      </c>
      <c r="BX75" s="68" t="str">
        <f t="shared" si="571"/>
        <v/>
      </c>
      <c r="BY75" s="92"/>
      <c r="BZ75" s="150"/>
      <c r="CA75" s="69"/>
      <c r="CB75" s="69"/>
      <c r="CC75" s="69"/>
      <c r="CD75" s="69"/>
      <c r="CE75" s="69"/>
      <c r="CF75" s="69"/>
      <c r="CG75" s="68"/>
      <c r="CH75" s="148" t="str">
        <f t="shared" si="65"/>
        <v/>
      </c>
      <c r="CI75" s="138"/>
      <c r="CJ75" s="139"/>
      <c r="CK75" s="139"/>
      <c r="CL75" s="139"/>
      <c r="CM75" s="68"/>
      <c r="CN75" s="68"/>
      <c r="CO75" s="68"/>
      <c r="CP75" s="92"/>
      <c r="CQ75" s="150"/>
      <c r="CR75" s="69"/>
      <c r="CS75" s="69"/>
      <c r="CT75" s="69"/>
      <c r="CU75" s="69"/>
      <c r="CV75" s="69"/>
      <c r="CW75" s="69"/>
      <c r="CX75" s="68"/>
      <c r="CY75" s="148" t="str">
        <f t="shared" si="66"/>
        <v/>
      </c>
      <c r="CZ75" s="138"/>
      <c r="DA75" s="139"/>
      <c r="DB75" s="139"/>
      <c r="DC75" s="139"/>
      <c r="DD75" s="68" t="str">
        <f t="shared" si="572"/>
        <v/>
      </c>
      <c r="DE75" s="68" t="str">
        <f t="shared" si="573"/>
        <v/>
      </c>
      <c r="DF75" s="68" t="str">
        <f t="shared" si="574"/>
        <v/>
      </c>
      <c r="DG75" s="92"/>
      <c r="DH75" s="150"/>
      <c r="DI75" s="69"/>
      <c r="DJ75" s="69"/>
      <c r="DK75" s="69"/>
      <c r="DL75" s="69"/>
      <c r="DM75" s="69"/>
      <c r="DN75" s="69"/>
      <c r="DO75" s="68"/>
      <c r="DP75" s="148">
        <f t="shared" si="67"/>
        <v>3</v>
      </c>
      <c r="DQ75" s="138">
        <v>2</v>
      </c>
      <c r="DR75" s="139">
        <v>1</v>
      </c>
      <c r="DS75" s="139"/>
      <c r="DT75" s="139"/>
      <c r="DU75" s="68">
        <f t="shared" si="575"/>
        <v>36</v>
      </c>
      <c r="DV75" s="68">
        <f t="shared" si="576"/>
        <v>18</v>
      </c>
      <c r="DW75" s="68" t="str">
        <f t="shared" si="577"/>
        <v/>
      </c>
      <c r="DX75" s="92"/>
      <c r="DY75" s="150"/>
      <c r="DZ75" s="69"/>
      <c r="EA75" s="69"/>
      <c r="EB75" s="69"/>
      <c r="EC75" s="69"/>
      <c r="ED75" s="69"/>
      <c r="EE75" s="69"/>
      <c r="EF75" s="68"/>
      <c r="EG75" s="148" t="str">
        <f t="shared" si="68"/>
        <v/>
      </c>
      <c r="EH75" s="138"/>
      <c r="EI75" s="139"/>
      <c r="EJ75" s="139"/>
      <c r="EK75" s="139"/>
      <c r="EL75" s="68" t="str">
        <f t="shared" si="578"/>
        <v/>
      </c>
      <c r="EM75" s="68" t="str">
        <f t="shared" si="579"/>
        <v/>
      </c>
      <c r="EN75" s="68" t="str">
        <f t="shared" si="580"/>
        <v/>
      </c>
      <c r="EO75" s="92"/>
      <c r="EP75" s="150"/>
      <c r="EQ75" s="69"/>
      <c r="ER75" s="69"/>
      <c r="ES75" s="69"/>
      <c r="ET75" s="69"/>
      <c r="EU75" s="69"/>
      <c r="EV75" s="69"/>
      <c r="EW75" s="68"/>
      <c r="EX75" s="148" t="str">
        <f t="shared" si="69"/>
        <v/>
      </c>
      <c r="EY75" s="138"/>
      <c r="EZ75" s="139"/>
      <c r="FA75" s="139"/>
      <c r="FB75" s="139"/>
      <c r="FC75" s="68" t="str">
        <f t="shared" si="581"/>
        <v/>
      </c>
      <c r="FD75" s="68" t="str">
        <f t="shared" si="582"/>
        <v/>
      </c>
      <c r="FE75" s="68" t="str">
        <f t="shared" si="583"/>
        <v/>
      </c>
      <c r="FF75" s="92"/>
      <c r="FG75" s="150"/>
      <c r="FH75" s="69"/>
      <c r="FI75" s="69"/>
      <c r="FJ75" s="69"/>
      <c r="FK75" s="69"/>
      <c r="FL75" s="69"/>
      <c r="FM75" s="69"/>
      <c r="FN75" s="68"/>
      <c r="FO75" s="146"/>
      <c r="FP75" s="138"/>
      <c r="FQ75" s="139"/>
      <c r="FR75" s="139"/>
      <c r="FS75" s="139"/>
      <c r="FT75" s="68"/>
      <c r="FU75" s="68"/>
      <c r="FV75" s="68"/>
      <c r="FW75" s="92"/>
      <c r="FX75" s="150"/>
      <c r="FY75" s="69"/>
      <c r="FZ75" s="69"/>
      <c r="GA75" s="69"/>
      <c r="GB75" s="69"/>
      <c r="GC75" s="69"/>
      <c r="GD75" s="69"/>
      <c r="GE75" s="68"/>
      <c r="GF75" s="146"/>
      <c r="GG75" s="138"/>
      <c r="GH75" s="139"/>
      <c r="GI75" s="139"/>
      <c r="GJ75" s="139"/>
      <c r="GK75" s="68"/>
      <c r="GL75" s="68"/>
      <c r="GM75" s="68"/>
      <c r="GN75" s="92"/>
      <c r="GO75" s="150"/>
      <c r="GP75" s="69"/>
      <c r="GQ75" s="69"/>
      <c r="GR75" s="69"/>
      <c r="GS75" s="69"/>
      <c r="GT75" s="69"/>
      <c r="GU75" s="69"/>
      <c r="GV75" s="68"/>
      <c r="GW75" s="146"/>
      <c r="GX75" s="138"/>
      <c r="GY75" s="139"/>
      <c r="GZ75" s="139"/>
      <c r="HA75" s="139"/>
      <c r="HB75" s="68"/>
      <c r="HC75" s="68"/>
      <c r="HD75" s="68"/>
      <c r="HE75" s="92"/>
      <c r="HF75" s="150"/>
      <c r="HG75" s="69"/>
      <c r="HH75" s="69"/>
      <c r="HI75" s="69"/>
      <c r="HJ75" s="69"/>
      <c r="HK75" s="69"/>
      <c r="HL75" s="69"/>
      <c r="HM75" s="68"/>
      <c r="HN75" s="146"/>
      <c r="HO75" s="138"/>
      <c r="HP75" s="139"/>
      <c r="HQ75" s="139"/>
      <c r="HR75" s="139"/>
      <c r="HS75" s="68"/>
      <c r="HT75" s="68"/>
      <c r="HU75" s="68"/>
      <c r="HV75" s="92"/>
      <c r="HW75" s="150"/>
      <c r="HX75" s="69"/>
      <c r="HY75" s="69"/>
      <c r="HZ75" s="69"/>
      <c r="IA75" s="69"/>
      <c r="IB75" s="69"/>
      <c r="IC75" s="69"/>
      <c r="ID75" s="68"/>
      <c r="IE75" s="216"/>
    </row>
    <row r="76" spans="1:239" s="1" customFormat="1" ht="18" customHeight="1" x14ac:dyDescent="0.3">
      <c r="A76" s="233" t="s">
        <v>206</v>
      </c>
      <c r="B76" s="131"/>
      <c r="C76" s="132" t="s">
        <v>250</v>
      </c>
      <c r="D76" s="259"/>
      <c r="E76" s="19"/>
      <c r="F76" s="19"/>
      <c r="G76" s="19"/>
      <c r="H76" s="260"/>
      <c r="I76" s="19"/>
      <c r="J76" s="19"/>
      <c r="K76" s="19"/>
      <c r="L76" s="19"/>
      <c r="M76" s="19">
        <v>7</v>
      </c>
      <c r="N76" s="19"/>
      <c r="O76" s="13"/>
      <c r="P76" s="13"/>
      <c r="Q76" s="11"/>
      <c r="R76" s="11"/>
      <c r="S76" s="11"/>
      <c r="T76" s="12"/>
      <c r="U76" s="11"/>
      <c r="V76" s="11"/>
      <c r="W76" s="11"/>
      <c r="X76" s="11"/>
      <c r="Y76" s="441">
        <v>4</v>
      </c>
      <c r="Z76" s="115"/>
      <c r="AA76" s="60">
        <f t="shared" si="584"/>
        <v>120</v>
      </c>
      <c r="AB76" s="19">
        <f t="shared" si="563"/>
        <v>48</v>
      </c>
      <c r="AC76" s="78">
        <f t="shared" si="564"/>
        <v>32</v>
      </c>
      <c r="AD76" s="78">
        <f t="shared" si="565"/>
        <v>16</v>
      </c>
      <c r="AE76" s="78">
        <f t="shared" si="566"/>
        <v>0</v>
      </c>
      <c r="AF76" s="79">
        <f t="shared" si="567"/>
        <v>72</v>
      </c>
      <c r="AG76" s="443">
        <f t="shared" si="568"/>
        <v>0.6</v>
      </c>
      <c r="AH76" s="77"/>
      <c r="AI76" s="146"/>
      <c r="AJ76" s="138"/>
      <c r="AK76" s="139"/>
      <c r="AL76" s="139"/>
      <c r="AM76" s="139"/>
      <c r="AN76" s="68"/>
      <c r="AO76" s="68"/>
      <c r="AP76" s="68"/>
      <c r="AQ76" s="92"/>
      <c r="AR76" s="150"/>
      <c r="AS76" s="69"/>
      <c r="AT76" s="69"/>
      <c r="AU76" s="69"/>
      <c r="AV76" s="69"/>
      <c r="AW76" s="69"/>
      <c r="AX76" s="69"/>
      <c r="AY76" s="68"/>
      <c r="AZ76" s="148" t="str">
        <f t="shared" si="63"/>
        <v/>
      </c>
      <c r="BA76" s="138"/>
      <c r="BB76" s="139"/>
      <c r="BC76" s="139"/>
      <c r="BD76" s="139"/>
      <c r="BE76" s="68"/>
      <c r="BF76" s="68"/>
      <c r="BG76" s="68"/>
      <c r="BH76" s="92"/>
      <c r="BI76" s="150"/>
      <c r="BJ76" s="69"/>
      <c r="BK76" s="69"/>
      <c r="BL76" s="69"/>
      <c r="BM76" s="69"/>
      <c r="BN76" s="69"/>
      <c r="BO76" s="69"/>
      <c r="BP76" s="68"/>
      <c r="BQ76" s="148" t="str">
        <f t="shared" si="64"/>
        <v/>
      </c>
      <c r="BR76" s="138"/>
      <c r="BS76" s="139"/>
      <c r="BT76" s="139"/>
      <c r="BU76" s="139"/>
      <c r="BV76" s="68" t="str">
        <f t="shared" si="569"/>
        <v/>
      </c>
      <c r="BW76" s="68" t="str">
        <f t="shared" si="570"/>
        <v/>
      </c>
      <c r="BX76" s="68" t="str">
        <f t="shared" si="571"/>
        <v/>
      </c>
      <c r="BY76" s="92"/>
      <c r="BZ76" s="150"/>
      <c r="CA76" s="69"/>
      <c r="CB76" s="69"/>
      <c r="CC76" s="69"/>
      <c r="CD76" s="69"/>
      <c r="CE76" s="69"/>
      <c r="CF76" s="69"/>
      <c r="CG76" s="68"/>
      <c r="CH76" s="148" t="str">
        <f t="shared" si="65"/>
        <v/>
      </c>
      <c r="CI76" s="138"/>
      <c r="CJ76" s="139"/>
      <c r="CK76" s="139"/>
      <c r="CL76" s="139"/>
      <c r="CM76" s="68"/>
      <c r="CN76" s="68"/>
      <c r="CO76" s="68"/>
      <c r="CP76" s="92"/>
      <c r="CQ76" s="150"/>
      <c r="CR76" s="69"/>
      <c r="CS76" s="69"/>
      <c r="CT76" s="69"/>
      <c r="CU76" s="69"/>
      <c r="CV76" s="69"/>
      <c r="CW76" s="69"/>
      <c r="CX76" s="68"/>
      <c r="CY76" s="148" t="str">
        <f t="shared" si="66"/>
        <v/>
      </c>
      <c r="CZ76" s="138"/>
      <c r="DA76" s="139"/>
      <c r="DB76" s="139"/>
      <c r="DC76" s="139"/>
      <c r="DD76" s="68" t="str">
        <f t="shared" si="572"/>
        <v/>
      </c>
      <c r="DE76" s="68" t="str">
        <f t="shared" si="573"/>
        <v/>
      </c>
      <c r="DF76" s="68" t="str">
        <f t="shared" si="574"/>
        <v/>
      </c>
      <c r="DG76" s="92"/>
      <c r="DH76" s="150"/>
      <c r="DI76" s="69"/>
      <c r="DJ76" s="69"/>
      <c r="DK76" s="69"/>
      <c r="DL76" s="69"/>
      <c r="DM76" s="69"/>
      <c r="DN76" s="69"/>
      <c r="DO76" s="68"/>
      <c r="DP76" s="148" t="str">
        <f t="shared" si="67"/>
        <v/>
      </c>
      <c r="DQ76" s="138"/>
      <c r="DR76" s="139"/>
      <c r="DS76" s="139"/>
      <c r="DT76" s="139"/>
      <c r="DU76" s="68" t="str">
        <f t="shared" si="575"/>
        <v/>
      </c>
      <c r="DV76" s="68" t="str">
        <f t="shared" si="576"/>
        <v/>
      </c>
      <c r="DW76" s="68" t="str">
        <f t="shared" si="577"/>
        <v/>
      </c>
      <c r="DX76" s="92"/>
      <c r="DY76" s="150"/>
      <c r="DZ76" s="69"/>
      <c r="EA76" s="69"/>
      <c r="EB76" s="69"/>
      <c r="EC76" s="69"/>
      <c r="ED76" s="69"/>
      <c r="EE76" s="69"/>
      <c r="EF76" s="68"/>
      <c r="EG76" s="148">
        <f t="shared" si="68"/>
        <v>3</v>
      </c>
      <c r="EH76" s="138">
        <v>2</v>
      </c>
      <c r="EI76" s="139">
        <v>1</v>
      </c>
      <c r="EJ76" s="139"/>
      <c r="EK76" s="139"/>
      <c r="EL76" s="68">
        <f t="shared" si="578"/>
        <v>32</v>
      </c>
      <c r="EM76" s="68">
        <f t="shared" si="579"/>
        <v>16</v>
      </c>
      <c r="EN76" s="68" t="str">
        <f t="shared" si="580"/>
        <v/>
      </c>
      <c r="EO76" s="92"/>
      <c r="EP76" s="150"/>
      <c r="EQ76" s="69"/>
      <c r="ER76" s="69"/>
      <c r="ES76" s="69"/>
      <c r="ET76" s="69"/>
      <c r="EU76" s="69"/>
      <c r="EV76" s="69"/>
      <c r="EW76" s="68"/>
      <c r="EX76" s="148" t="str">
        <f t="shared" si="69"/>
        <v/>
      </c>
      <c r="EY76" s="138"/>
      <c r="EZ76" s="139"/>
      <c r="FA76" s="139"/>
      <c r="FB76" s="139"/>
      <c r="FC76" s="68" t="str">
        <f t="shared" si="581"/>
        <v/>
      </c>
      <c r="FD76" s="68" t="str">
        <f t="shared" si="582"/>
        <v/>
      </c>
      <c r="FE76" s="68" t="str">
        <f t="shared" si="583"/>
        <v/>
      </c>
      <c r="FF76" s="92"/>
      <c r="FG76" s="150"/>
      <c r="FH76" s="69"/>
      <c r="FI76" s="69"/>
      <c r="FJ76" s="69"/>
      <c r="FK76" s="69"/>
      <c r="FL76" s="69"/>
      <c r="FM76" s="69"/>
      <c r="FN76" s="68"/>
      <c r="FO76" s="146"/>
      <c r="FP76" s="138"/>
      <c r="FQ76" s="139"/>
      <c r="FR76" s="139"/>
      <c r="FS76" s="139"/>
      <c r="FT76" s="68"/>
      <c r="FU76" s="68"/>
      <c r="FV76" s="68"/>
      <c r="FW76" s="92"/>
      <c r="FX76" s="150"/>
      <c r="FY76" s="69"/>
      <c r="FZ76" s="69"/>
      <c r="GA76" s="69"/>
      <c r="GB76" s="69"/>
      <c r="GC76" s="69"/>
      <c r="GD76" s="69"/>
      <c r="GE76" s="68"/>
      <c r="GF76" s="146"/>
      <c r="GG76" s="138"/>
      <c r="GH76" s="139"/>
      <c r="GI76" s="139"/>
      <c r="GJ76" s="139"/>
      <c r="GK76" s="68"/>
      <c r="GL76" s="68"/>
      <c r="GM76" s="68"/>
      <c r="GN76" s="92"/>
      <c r="GO76" s="150"/>
      <c r="GP76" s="69"/>
      <c r="GQ76" s="69"/>
      <c r="GR76" s="69"/>
      <c r="GS76" s="69"/>
      <c r="GT76" s="69"/>
      <c r="GU76" s="69"/>
      <c r="GV76" s="68"/>
      <c r="GW76" s="146"/>
      <c r="GX76" s="138"/>
      <c r="GY76" s="139"/>
      <c r="GZ76" s="139"/>
      <c r="HA76" s="139"/>
      <c r="HB76" s="68"/>
      <c r="HC76" s="68"/>
      <c r="HD76" s="68"/>
      <c r="HE76" s="92"/>
      <c r="HF76" s="150"/>
      <c r="HG76" s="69"/>
      <c r="HH76" s="69"/>
      <c r="HI76" s="69"/>
      <c r="HJ76" s="69"/>
      <c r="HK76" s="69"/>
      <c r="HL76" s="69"/>
      <c r="HM76" s="68"/>
      <c r="HN76" s="146"/>
      <c r="HO76" s="138"/>
      <c r="HP76" s="139"/>
      <c r="HQ76" s="139"/>
      <c r="HR76" s="139"/>
      <c r="HS76" s="68"/>
      <c r="HT76" s="68"/>
      <c r="HU76" s="68"/>
      <c r="HV76" s="92"/>
      <c r="HW76" s="150"/>
      <c r="HX76" s="69"/>
      <c r="HY76" s="69"/>
      <c r="HZ76" s="69"/>
      <c r="IA76" s="69"/>
      <c r="IB76" s="69"/>
      <c r="IC76" s="69"/>
      <c r="ID76" s="68"/>
      <c r="IE76" s="216"/>
    </row>
    <row r="77" spans="1:239" s="1" customFormat="1" ht="18" customHeight="1" x14ac:dyDescent="0.3">
      <c r="A77" s="233" t="s">
        <v>207</v>
      </c>
      <c r="B77" s="131"/>
      <c r="C77" s="132" t="s">
        <v>251</v>
      </c>
      <c r="D77" s="259"/>
      <c r="E77" s="19"/>
      <c r="F77" s="19"/>
      <c r="G77" s="19"/>
      <c r="H77" s="260"/>
      <c r="I77" s="19"/>
      <c r="J77" s="19"/>
      <c r="K77" s="19"/>
      <c r="L77" s="19"/>
      <c r="M77" s="19">
        <v>7</v>
      </c>
      <c r="N77" s="19"/>
      <c r="O77" s="13"/>
      <c r="P77" s="13"/>
      <c r="Q77" s="11"/>
      <c r="R77" s="11"/>
      <c r="S77" s="11"/>
      <c r="T77" s="12"/>
      <c r="U77" s="11"/>
      <c r="V77" s="11"/>
      <c r="W77" s="11"/>
      <c r="X77" s="11"/>
      <c r="Y77" s="441">
        <v>4</v>
      </c>
      <c r="Z77" s="115"/>
      <c r="AA77" s="60">
        <f t="shared" si="584"/>
        <v>120</v>
      </c>
      <c r="AB77" s="19">
        <f t="shared" si="563"/>
        <v>48</v>
      </c>
      <c r="AC77" s="78">
        <f t="shared" si="564"/>
        <v>32</v>
      </c>
      <c r="AD77" s="78">
        <f t="shared" si="565"/>
        <v>16</v>
      </c>
      <c r="AE77" s="78">
        <f t="shared" si="566"/>
        <v>0</v>
      </c>
      <c r="AF77" s="79">
        <f t="shared" si="567"/>
        <v>72</v>
      </c>
      <c r="AG77" s="443">
        <f t="shared" si="568"/>
        <v>0.6</v>
      </c>
      <c r="AH77" s="77"/>
      <c r="AI77" s="146"/>
      <c r="AJ77" s="138"/>
      <c r="AK77" s="139"/>
      <c r="AL77" s="139"/>
      <c r="AM77" s="139"/>
      <c r="AN77" s="68"/>
      <c r="AO77" s="68"/>
      <c r="AP77" s="68"/>
      <c r="AQ77" s="92"/>
      <c r="AR77" s="150"/>
      <c r="AS77" s="69"/>
      <c r="AT77" s="69"/>
      <c r="AU77" s="69"/>
      <c r="AV77" s="69"/>
      <c r="AW77" s="69"/>
      <c r="AX77" s="69"/>
      <c r="AY77" s="68"/>
      <c r="AZ77" s="148" t="str">
        <f t="shared" si="63"/>
        <v/>
      </c>
      <c r="BA77" s="138"/>
      <c r="BB77" s="139"/>
      <c r="BC77" s="139"/>
      <c r="BD77" s="139"/>
      <c r="BE77" s="68"/>
      <c r="BF77" s="68"/>
      <c r="BG77" s="68"/>
      <c r="BH77" s="92"/>
      <c r="BI77" s="150"/>
      <c r="BJ77" s="69"/>
      <c r="BK77" s="69"/>
      <c r="BL77" s="69"/>
      <c r="BM77" s="69"/>
      <c r="BN77" s="69"/>
      <c r="BO77" s="69"/>
      <c r="BP77" s="68"/>
      <c r="BQ77" s="148" t="str">
        <f t="shared" si="64"/>
        <v/>
      </c>
      <c r="BR77" s="138"/>
      <c r="BS77" s="139"/>
      <c r="BT77" s="139"/>
      <c r="BU77" s="139"/>
      <c r="BV77" s="68" t="str">
        <f t="shared" si="569"/>
        <v/>
      </c>
      <c r="BW77" s="68" t="str">
        <f t="shared" si="570"/>
        <v/>
      </c>
      <c r="BX77" s="68" t="str">
        <f t="shared" si="571"/>
        <v/>
      </c>
      <c r="BY77" s="92"/>
      <c r="BZ77" s="150"/>
      <c r="CA77" s="69"/>
      <c r="CB77" s="69"/>
      <c r="CC77" s="69"/>
      <c r="CD77" s="69"/>
      <c r="CE77" s="69"/>
      <c r="CF77" s="69"/>
      <c r="CG77" s="68"/>
      <c r="CH77" s="148" t="str">
        <f t="shared" si="65"/>
        <v/>
      </c>
      <c r="CI77" s="138"/>
      <c r="CJ77" s="139"/>
      <c r="CK77" s="139"/>
      <c r="CL77" s="139"/>
      <c r="CM77" s="68"/>
      <c r="CN77" s="68"/>
      <c r="CO77" s="68"/>
      <c r="CP77" s="92"/>
      <c r="CQ77" s="150"/>
      <c r="CR77" s="69"/>
      <c r="CS77" s="69"/>
      <c r="CT77" s="69"/>
      <c r="CU77" s="69"/>
      <c r="CV77" s="69"/>
      <c r="CW77" s="69"/>
      <c r="CX77" s="68"/>
      <c r="CY77" s="148" t="str">
        <f t="shared" si="66"/>
        <v/>
      </c>
      <c r="CZ77" s="138"/>
      <c r="DA77" s="139"/>
      <c r="DB77" s="139"/>
      <c r="DC77" s="139"/>
      <c r="DD77" s="68" t="str">
        <f t="shared" si="572"/>
        <v/>
      </c>
      <c r="DE77" s="68" t="str">
        <f t="shared" si="573"/>
        <v/>
      </c>
      <c r="DF77" s="68" t="str">
        <f t="shared" si="574"/>
        <v/>
      </c>
      <c r="DG77" s="92"/>
      <c r="DH77" s="150"/>
      <c r="DI77" s="69"/>
      <c r="DJ77" s="69"/>
      <c r="DK77" s="69"/>
      <c r="DL77" s="69"/>
      <c r="DM77" s="69"/>
      <c r="DN77" s="69"/>
      <c r="DO77" s="68"/>
      <c r="DP77" s="148" t="str">
        <f t="shared" si="67"/>
        <v/>
      </c>
      <c r="DQ77" s="138"/>
      <c r="DR77" s="139"/>
      <c r="DS77" s="139"/>
      <c r="DT77" s="139"/>
      <c r="DU77" s="68" t="str">
        <f t="shared" si="575"/>
        <v/>
      </c>
      <c r="DV77" s="68" t="str">
        <f t="shared" si="576"/>
        <v/>
      </c>
      <c r="DW77" s="68" t="str">
        <f t="shared" si="577"/>
        <v/>
      </c>
      <c r="DX77" s="92"/>
      <c r="DY77" s="150"/>
      <c r="DZ77" s="69"/>
      <c r="EA77" s="69"/>
      <c r="EB77" s="69"/>
      <c r="EC77" s="69"/>
      <c r="ED77" s="69"/>
      <c r="EE77" s="69"/>
      <c r="EF77" s="68"/>
      <c r="EG77" s="148">
        <f t="shared" si="68"/>
        <v>3</v>
      </c>
      <c r="EH77" s="138">
        <v>2</v>
      </c>
      <c r="EI77" s="139">
        <v>1</v>
      </c>
      <c r="EJ77" s="139"/>
      <c r="EK77" s="139"/>
      <c r="EL77" s="68">
        <f t="shared" si="578"/>
        <v>32</v>
      </c>
      <c r="EM77" s="68">
        <f t="shared" si="579"/>
        <v>16</v>
      </c>
      <c r="EN77" s="68" t="str">
        <f t="shared" si="580"/>
        <v/>
      </c>
      <c r="EO77" s="92"/>
      <c r="EP77" s="150"/>
      <c r="EQ77" s="69"/>
      <c r="ER77" s="69"/>
      <c r="ES77" s="69"/>
      <c r="ET77" s="69"/>
      <c r="EU77" s="69"/>
      <c r="EV77" s="69"/>
      <c r="EW77" s="68"/>
      <c r="EX77" s="148" t="str">
        <f t="shared" si="69"/>
        <v/>
      </c>
      <c r="EY77" s="138"/>
      <c r="EZ77" s="139"/>
      <c r="FA77" s="139"/>
      <c r="FB77" s="139"/>
      <c r="FC77" s="68" t="str">
        <f t="shared" si="581"/>
        <v/>
      </c>
      <c r="FD77" s="68" t="str">
        <f t="shared" si="582"/>
        <v/>
      </c>
      <c r="FE77" s="68" t="str">
        <f t="shared" si="583"/>
        <v/>
      </c>
      <c r="FF77" s="92"/>
      <c r="FG77" s="150"/>
      <c r="FH77" s="69"/>
      <c r="FI77" s="69"/>
      <c r="FJ77" s="69"/>
      <c r="FK77" s="69"/>
      <c r="FL77" s="69"/>
      <c r="FM77" s="69"/>
      <c r="FN77" s="68"/>
      <c r="FO77" s="146"/>
      <c r="FP77" s="138"/>
      <c r="FQ77" s="139"/>
      <c r="FR77" s="139"/>
      <c r="FS77" s="139"/>
      <c r="FT77" s="68"/>
      <c r="FU77" s="68"/>
      <c r="FV77" s="68"/>
      <c r="FW77" s="92"/>
      <c r="FX77" s="150"/>
      <c r="FY77" s="69"/>
      <c r="FZ77" s="69"/>
      <c r="GA77" s="69"/>
      <c r="GB77" s="69"/>
      <c r="GC77" s="69"/>
      <c r="GD77" s="69"/>
      <c r="GE77" s="68"/>
      <c r="GF77" s="146"/>
      <c r="GG77" s="138"/>
      <c r="GH77" s="139"/>
      <c r="GI77" s="139"/>
      <c r="GJ77" s="139"/>
      <c r="GK77" s="68"/>
      <c r="GL77" s="68"/>
      <c r="GM77" s="68"/>
      <c r="GN77" s="92"/>
      <c r="GO77" s="150"/>
      <c r="GP77" s="69"/>
      <c r="GQ77" s="69"/>
      <c r="GR77" s="69"/>
      <c r="GS77" s="69"/>
      <c r="GT77" s="69"/>
      <c r="GU77" s="69"/>
      <c r="GV77" s="68"/>
      <c r="GW77" s="146"/>
      <c r="GX77" s="138"/>
      <c r="GY77" s="139"/>
      <c r="GZ77" s="139"/>
      <c r="HA77" s="139"/>
      <c r="HB77" s="68"/>
      <c r="HC77" s="68"/>
      <c r="HD77" s="68"/>
      <c r="HE77" s="92"/>
      <c r="HF77" s="150"/>
      <c r="HG77" s="69"/>
      <c r="HH77" s="69"/>
      <c r="HI77" s="69"/>
      <c r="HJ77" s="69"/>
      <c r="HK77" s="69"/>
      <c r="HL77" s="69"/>
      <c r="HM77" s="68"/>
      <c r="HN77" s="146"/>
      <c r="HO77" s="138"/>
      <c r="HP77" s="139"/>
      <c r="HQ77" s="139"/>
      <c r="HR77" s="139"/>
      <c r="HS77" s="68"/>
      <c r="HT77" s="68"/>
      <c r="HU77" s="68"/>
      <c r="HV77" s="92"/>
      <c r="HW77" s="150"/>
      <c r="HX77" s="69"/>
      <c r="HY77" s="69"/>
      <c r="HZ77" s="69"/>
      <c r="IA77" s="69"/>
      <c r="IB77" s="69"/>
      <c r="IC77" s="69"/>
      <c r="ID77" s="68"/>
      <c r="IE77" s="216"/>
    </row>
    <row r="78" spans="1:239" s="1" customFormat="1" ht="18" customHeight="1" x14ac:dyDescent="0.3">
      <c r="A78" s="233" t="s">
        <v>208</v>
      </c>
      <c r="B78" s="131"/>
      <c r="C78" s="132" t="s">
        <v>252</v>
      </c>
      <c r="D78" s="259"/>
      <c r="E78" s="19"/>
      <c r="F78" s="19"/>
      <c r="G78" s="19"/>
      <c r="H78" s="260"/>
      <c r="I78" s="19"/>
      <c r="J78" s="19"/>
      <c r="K78" s="19"/>
      <c r="L78" s="19"/>
      <c r="M78" s="19"/>
      <c r="N78" s="19">
        <v>8</v>
      </c>
      <c r="O78" s="13"/>
      <c r="P78" s="13"/>
      <c r="Q78" s="11"/>
      <c r="R78" s="11"/>
      <c r="S78" s="11"/>
      <c r="T78" s="12"/>
      <c r="U78" s="11"/>
      <c r="V78" s="11"/>
      <c r="W78" s="11"/>
      <c r="X78" s="11"/>
      <c r="Y78" s="441">
        <v>4</v>
      </c>
      <c r="Z78" s="115"/>
      <c r="AA78" s="60">
        <f t="shared" si="584"/>
        <v>120</v>
      </c>
      <c r="AB78" s="19">
        <f t="shared" si="563"/>
        <v>64</v>
      </c>
      <c r="AC78" s="78">
        <f t="shared" si="564"/>
        <v>32</v>
      </c>
      <c r="AD78" s="78">
        <f t="shared" si="565"/>
        <v>32</v>
      </c>
      <c r="AE78" s="78">
        <f t="shared" si="566"/>
        <v>0</v>
      </c>
      <c r="AF78" s="79">
        <f t="shared" si="567"/>
        <v>56</v>
      </c>
      <c r="AG78" s="443">
        <f t="shared" si="568"/>
        <v>0.46666666666666667</v>
      </c>
      <c r="AH78" s="77"/>
      <c r="AI78" s="146"/>
      <c r="AJ78" s="138"/>
      <c r="AK78" s="139"/>
      <c r="AL78" s="139"/>
      <c r="AM78" s="139"/>
      <c r="AN78" s="68"/>
      <c r="AO78" s="68"/>
      <c r="AP78" s="68"/>
      <c r="AQ78" s="92"/>
      <c r="AR78" s="150"/>
      <c r="AS78" s="69"/>
      <c r="AT78" s="69"/>
      <c r="AU78" s="69"/>
      <c r="AV78" s="69"/>
      <c r="AW78" s="69"/>
      <c r="AX78" s="69"/>
      <c r="AY78" s="68"/>
      <c r="AZ78" s="148" t="str">
        <f t="shared" si="63"/>
        <v/>
      </c>
      <c r="BA78" s="138"/>
      <c r="BB78" s="139"/>
      <c r="BC78" s="139"/>
      <c r="BD78" s="139"/>
      <c r="BE78" s="68"/>
      <c r="BF78" s="68"/>
      <c r="BG78" s="68"/>
      <c r="BH78" s="92"/>
      <c r="BI78" s="150"/>
      <c r="BJ78" s="69"/>
      <c r="BK78" s="69"/>
      <c r="BL78" s="69"/>
      <c r="BM78" s="69"/>
      <c r="BN78" s="69"/>
      <c r="BO78" s="69"/>
      <c r="BP78" s="68"/>
      <c r="BQ78" s="148" t="str">
        <f t="shared" si="64"/>
        <v/>
      </c>
      <c r="BR78" s="138"/>
      <c r="BS78" s="139"/>
      <c r="BT78" s="139"/>
      <c r="BU78" s="139"/>
      <c r="BV78" s="68" t="str">
        <f t="shared" si="569"/>
        <v/>
      </c>
      <c r="BW78" s="68" t="str">
        <f t="shared" si="570"/>
        <v/>
      </c>
      <c r="BX78" s="68" t="str">
        <f t="shared" si="571"/>
        <v/>
      </c>
      <c r="BY78" s="92"/>
      <c r="BZ78" s="150"/>
      <c r="CA78" s="69"/>
      <c r="CB78" s="69"/>
      <c r="CC78" s="69"/>
      <c r="CD78" s="69"/>
      <c r="CE78" s="69"/>
      <c r="CF78" s="69"/>
      <c r="CG78" s="68"/>
      <c r="CH78" s="148" t="str">
        <f t="shared" si="65"/>
        <v/>
      </c>
      <c r="CI78" s="138"/>
      <c r="CJ78" s="139"/>
      <c r="CK78" s="139"/>
      <c r="CL78" s="139"/>
      <c r="CM78" s="68"/>
      <c r="CN78" s="68"/>
      <c r="CO78" s="68"/>
      <c r="CP78" s="92"/>
      <c r="CQ78" s="150"/>
      <c r="CR78" s="69"/>
      <c r="CS78" s="69"/>
      <c r="CT78" s="69"/>
      <c r="CU78" s="69"/>
      <c r="CV78" s="69"/>
      <c r="CW78" s="69"/>
      <c r="CX78" s="68"/>
      <c r="CY78" s="148" t="str">
        <f t="shared" si="66"/>
        <v/>
      </c>
      <c r="CZ78" s="138"/>
      <c r="DA78" s="139"/>
      <c r="DB78" s="139"/>
      <c r="DC78" s="139"/>
      <c r="DD78" s="68" t="str">
        <f t="shared" si="572"/>
        <v/>
      </c>
      <c r="DE78" s="68" t="str">
        <f t="shared" si="573"/>
        <v/>
      </c>
      <c r="DF78" s="68" t="str">
        <f t="shared" si="574"/>
        <v/>
      </c>
      <c r="DG78" s="92"/>
      <c r="DH78" s="150"/>
      <c r="DI78" s="69"/>
      <c r="DJ78" s="69"/>
      <c r="DK78" s="69"/>
      <c r="DL78" s="69"/>
      <c r="DM78" s="69"/>
      <c r="DN78" s="69"/>
      <c r="DO78" s="68"/>
      <c r="DP78" s="148" t="str">
        <f t="shared" si="67"/>
        <v/>
      </c>
      <c r="DQ78" s="138"/>
      <c r="DR78" s="139"/>
      <c r="DS78" s="139"/>
      <c r="DT78" s="139"/>
      <c r="DU78" s="68" t="str">
        <f t="shared" si="575"/>
        <v/>
      </c>
      <c r="DV78" s="68" t="str">
        <f t="shared" si="576"/>
        <v/>
      </c>
      <c r="DW78" s="68" t="str">
        <f t="shared" si="577"/>
        <v/>
      </c>
      <c r="DX78" s="92"/>
      <c r="DY78" s="150"/>
      <c r="DZ78" s="69"/>
      <c r="EA78" s="69"/>
      <c r="EB78" s="69"/>
      <c r="EC78" s="69"/>
      <c r="ED78" s="69"/>
      <c r="EE78" s="69"/>
      <c r="EF78" s="68"/>
      <c r="EG78" s="148" t="str">
        <f t="shared" si="68"/>
        <v/>
      </c>
      <c r="EH78" s="138"/>
      <c r="EI78" s="139"/>
      <c r="EJ78" s="139"/>
      <c r="EK78" s="139"/>
      <c r="EL78" s="68" t="str">
        <f t="shared" si="578"/>
        <v/>
      </c>
      <c r="EM78" s="68" t="str">
        <f t="shared" si="579"/>
        <v/>
      </c>
      <c r="EN78" s="68" t="str">
        <f t="shared" si="580"/>
        <v/>
      </c>
      <c r="EO78" s="92"/>
      <c r="EP78" s="150"/>
      <c r="EQ78" s="69"/>
      <c r="ER78" s="69"/>
      <c r="ES78" s="69"/>
      <c r="ET78" s="69"/>
      <c r="EU78" s="69"/>
      <c r="EV78" s="69"/>
      <c r="EW78" s="68"/>
      <c r="EX78" s="148">
        <f t="shared" si="69"/>
        <v>4</v>
      </c>
      <c r="EY78" s="138">
        <v>2</v>
      </c>
      <c r="EZ78" s="139">
        <v>2</v>
      </c>
      <c r="FA78" s="139"/>
      <c r="FB78" s="139"/>
      <c r="FC78" s="68">
        <f t="shared" ref="FC78:FC80" si="585">IF(EY78&lt;&gt;0,$EX$17*EY78,"")</f>
        <v>32</v>
      </c>
      <c r="FD78" s="68">
        <f t="shared" ref="FD78:FD80" si="586">IF(EZ78&lt;&gt;0,$EX$17*EZ78,"")</f>
        <v>32</v>
      </c>
      <c r="FE78" s="68" t="str">
        <f t="shared" ref="FE78:FE80" si="587">IF(FA78&lt;&gt;0,$EX$17*FA78,"")</f>
        <v/>
      </c>
      <c r="FF78" s="92"/>
      <c r="FG78" s="150"/>
      <c r="FH78" s="69"/>
      <c r="FI78" s="69"/>
      <c r="FJ78" s="69"/>
      <c r="FK78" s="69"/>
      <c r="FL78" s="69"/>
      <c r="FM78" s="69"/>
      <c r="FN78" s="68"/>
      <c r="FO78" s="146"/>
      <c r="FP78" s="138"/>
      <c r="FQ78" s="139"/>
      <c r="FR78" s="139"/>
      <c r="FS78" s="139"/>
      <c r="FT78" s="68"/>
      <c r="FU78" s="68"/>
      <c r="FV78" s="68"/>
      <c r="FW78" s="92"/>
      <c r="FX78" s="150"/>
      <c r="FY78" s="69"/>
      <c r="FZ78" s="69"/>
      <c r="GA78" s="69"/>
      <c r="GB78" s="69"/>
      <c r="GC78" s="69"/>
      <c r="GD78" s="69"/>
      <c r="GE78" s="68"/>
      <c r="GF78" s="146"/>
      <c r="GG78" s="138"/>
      <c r="GH78" s="139"/>
      <c r="GI78" s="139"/>
      <c r="GJ78" s="139"/>
      <c r="GK78" s="68"/>
      <c r="GL78" s="68"/>
      <c r="GM78" s="68"/>
      <c r="GN78" s="92"/>
      <c r="GO78" s="150"/>
      <c r="GP78" s="69"/>
      <c r="GQ78" s="69"/>
      <c r="GR78" s="69"/>
      <c r="GS78" s="69"/>
      <c r="GT78" s="69"/>
      <c r="GU78" s="69"/>
      <c r="GV78" s="68"/>
      <c r="GW78" s="146"/>
      <c r="GX78" s="138"/>
      <c r="GY78" s="139"/>
      <c r="GZ78" s="139"/>
      <c r="HA78" s="139"/>
      <c r="HB78" s="68"/>
      <c r="HC78" s="68"/>
      <c r="HD78" s="68"/>
      <c r="HE78" s="92"/>
      <c r="HF78" s="150"/>
      <c r="HG78" s="69"/>
      <c r="HH78" s="69"/>
      <c r="HI78" s="69"/>
      <c r="HJ78" s="69"/>
      <c r="HK78" s="69"/>
      <c r="HL78" s="69"/>
      <c r="HM78" s="68"/>
      <c r="HN78" s="146"/>
      <c r="HO78" s="138"/>
      <c r="HP78" s="139"/>
      <c r="HQ78" s="139"/>
      <c r="HR78" s="139"/>
      <c r="HS78" s="68"/>
      <c r="HT78" s="68"/>
      <c r="HU78" s="68"/>
      <c r="HV78" s="92"/>
      <c r="HW78" s="150"/>
      <c r="HX78" s="69"/>
      <c r="HY78" s="69"/>
      <c r="HZ78" s="69"/>
      <c r="IA78" s="69"/>
      <c r="IB78" s="69"/>
      <c r="IC78" s="69"/>
      <c r="ID78" s="68"/>
      <c r="IE78" s="216"/>
    </row>
    <row r="79" spans="1:239" s="1" customFormat="1" ht="18" customHeight="1" x14ac:dyDescent="0.3">
      <c r="A79" s="233" t="s">
        <v>209</v>
      </c>
      <c r="B79" s="131"/>
      <c r="C79" s="132" t="s">
        <v>253</v>
      </c>
      <c r="D79" s="259"/>
      <c r="E79" s="19"/>
      <c r="F79" s="19"/>
      <c r="G79" s="19"/>
      <c r="H79" s="260"/>
      <c r="I79" s="19"/>
      <c r="J79" s="19"/>
      <c r="K79" s="19"/>
      <c r="L79" s="19"/>
      <c r="M79" s="19"/>
      <c r="N79" s="19">
        <v>8</v>
      </c>
      <c r="O79" s="13"/>
      <c r="P79" s="13"/>
      <c r="Q79" s="11"/>
      <c r="R79" s="11"/>
      <c r="S79" s="11"/>
      <c r="T79" s="12"/>
      <c r="U79" s="11"/>
      <c r="V79" s="11"/>
      <c r="W79" s="11"/>
      <c r="X79" s="11"/>
      <c r="Y79" s="441">
        <v>4</v>
      </c>
      <c r="Z79" s="115"/>
      <c r="AA79" s="60">
        <f t="shared" si="584"/>
        <v>120</v>
      </c>
      <c r="AB79" s="19">
        <f t="shared" si="563"/>
        <v>64</v>
      </c>
      <c r="AC79" s="78">
        <f t="shared" si="564"/>
        <v>32</v>
      </c>
      <c r="AD79" s="78">
        <f t="shared" si="565"/>
        <v>32</v>
      </c>
      <c r="AE79" s="78">
        <f t="shared" si="566"/>
        <v>0</v>
      </c>
      <c r="AF79" s="79">
        <f t="shared" si="567"/>
        <v>56</v>
      </c>
      <c r="AG79" s="443">
        <f t="shared" si="568"/>
        <v>0.46666666666666667</v>
      </c>
      <c r="AH79" s="77"/>
      <c r="AI79" s="146"/>
      <c r="AJ79" s="138"/>
      <c r="AK79" s="139"/>
      <c r="AL79" s="139"/>
      <c r="AM79" s="139"/>
      <c r="AN79" s="68"/>
      <c r="AO79" s="68"/>
      <c r="AP79" s="68"/>
      <c r="AQ79" s="92"/>
      <c r="AR79" s="150"/>
      <c r="AS79" s="69"/>
      <c r="AT79" s="69"/>
      <c r="AU79" s="69"/>
      <c r="AV79" s="69"/>
      <c r="AW79" s="69"/>
      <c r="AX79" s="69"/>
      <c r="AY79" s="68"/>
      <c r="AZ79" s="148" t="str">
        <f t="shared" si="63"/>
        <v/>
      </c>
      <c r="BA79" s="138"/>
      <c r="BB79" s="139"/>
      <c r="BC79" s="139"/>
      <c r="BD79" s="139"/>
      <c r="BE79" s="68"/>
      <c r="BF79" s="68"/>
      <c r="BG79" s="68"/>
      <c r="BH79" s="92"/>
      <c r="BI79" s="150"/>
      <c r="BJ79" s="69"/>
      <c r="BK79" s="69"/>
      <c r="BL79" s="69"/>
      <c r="BM79" s="69"/>
      <c r="BN79" s="69"/>
      <c r="BO79" s="69"/>
      <c r="BP79" s="68"/>
      <c r="BQ79" s="148" t="str">
        <f t="shared" si="64"/>
        <v/>
      </c>
      <c r="BR79" s="138"/>
      <c r="BS79" s="139"/>
      <c r="BT79" s="139"/>
      <c r="BU79" s="139"/>
      <c r="BV79" s="68" t="str">
        <f t="shared" si="569"/>
        <v/>
      </c>
      <c r="BW79" s="68" t="str">
        <f t="shared" si="570"/>
        <v/>
      </c>
      <c r="BX79" s="68" t="str">
        <f t="shared" si="571"/>
        <v/>
      </c>
      <c r="BY79" s="92"/>
      <c r="BZ79" s="150"/>
      <c r="CA79" s="69"/>
      <c r="CB79" s="69"/>
      <c r="CC79" s="69"/>
      <c r="CD79" s="69"/>
      <c r="CE79" s="69"/>
      <c r="CF79" s="69"/>
      <c r="CG79" s="68"/>
      <c r="CH79" s="148" t="str">
        <f t="shared" si="65"/>
        <v/>
      </c>
      <c r="CI79" s="138"/>
      <c r="CJ79" s="139"/>
      <c r="CK79" s="139"/>
      <c r="CL79" s="139"/>
      <c r="CM79" s="68"/>
      <c r="CN79" s="68"/>
      <c r="CO79" s="68"/>
      <c r="CP79" s="92"/>
      <c r="CQ79" s="150"/>
      <c r="CR79" s="69"/>
      <c r="CS79" s="69"/>
      <c r="CT79" s="69"/>
      <c r="CU79" s="69"/>
      <c r="CV79" s="69"/>
      <c r="CW79" s="69"/>
      <c r="CX79" s="68"/>
      <c r="CY79" s="148" t="str">
        <f t="shared" si="66"/>
        <v/>
      </c>
      <c r="CZ79" s="138"/>
      <c r="DA79" s="139"/>
      <c r="DB79" s="139"/>
      <c r="DC79" s="139"/>
      <c r="DD79" s="68" t="str">
        <f t="shared" si="572"/>
        <v/>
      </c>
      <c r="DE79" s="68" t="str">
        <f t="shared" si="573"/>
        <v/>
      </c>
      <c r="DF79" s="68" t="str">
        <f t="shared" si="574"/>
        <v/>
      </c>
      <c r="DG79" s="92"/>
      <c r="DH79" s="150"/>
      <c r="DI79" s="69"/>
      <c r="DJ79" s="69"/>
      <c r="DK79" s="69"/>
      <c r="DL79" s="69"/>
      <c r="DM79" s="69"/>
      <c r="DN79" s="69"/>
      <c r="DO79" s="68"/>
      <c r="DP79" s="148" t="str">
        <f t="shared" si="67"/>
        <v/>
      </c>
      <c r="DQ79" s="138"/>
      <c r="DR79" s="139"/>
      <c r="DS79" s="139"/>
      <c r="DT79" s="139"/>
      <c r="DU79" s="68" t="str">
        <f t="shared" si="575"/>
        <v/>
      </c>
      <c r="DV79" s="68" t="str">
        <f t="shared" si="576"/>
        <v/>
      </c>
      <c r="DW79" s="68" t="str">
        <f t="shared" si="577"/>
        <v/>
      </c>
      <c r="DX79" s="92"/>
      <c r="DY79" s="150"/>
      <c r="DZ79" s="69"/>
      <c r="EA79" s="69"/>
      <c r="EB79" s="69"/>
      <c r="EC79" s="69"/>
      <c r="ED79" s="69"/>
      <c r="EE79" s="69"/>
      <c r="EF79" s="68"/>
      <c r="EG79" s="148" t="str">
        <f t="shared" si="68"/>
        <v/>
      </c>
      <c r="EH79" s="138"/>
      <c r="EI79" s="139"/>
      <c r="EJ79" s="139"/>
      <c r="EK79" s="139"/>
      <c r="EL79" s="68" t="str">
        <f t="shared" si="578"/>
        <v/>
      </c>
      <c r="EM79" s="68" t="str">
        <f t="shared" si="579"/>
        <v/>
      </c>
      <c r="EN79" s="68" t="str">
        <f t="shared" si="580"/>
        <v/>
      </c>
      <c r="EO79" s="92"/>
      <c r="EP79" s="150"/>
      <c r="EQ79" s="69"/>
      <c r="ER79" s="69"/>
      <c r="ES79" s="69"/>
      <c r="ET79" s="69"/>
      <c r="EU79" s="69"/>
      <c r="EV79" s="69"/>
      <c r="EW79" s="68"/>
      <c r="EX79" s="148">
        <f t="shared" si="69"/>
        <v>4</v>
      </c>
      <c r="EY79" s="138">
        <v>2</v>
      </c>
      <c r="EZ79" s="139">
        <v>2</v>
      </c>
      <c r="FA79" s="139"/>
      <c r="FB79" s="139"/>
      <c r="FC79" s="68">
        <f t="shared" si="585"/>
        <v>32</v>
      </c>
      <c r="FD79" s="68">
        <f t="shared" si="586"/>
        <v>32</v>
      </c>
      <c r="FE79" s="68" t="str">
        <f t="shared" si="587"/>
        <v/>
      </c>
      <c r="FF79" s="92"/>
      <c r="FG79" s="150"/>
      <c r="FH79" s="69"/>
      <c r="FI79" s="69"/>
      <c r="FJ79" s="69"/>
      <c r="FK79" s="69"/>
      <c r="FL79" s="69"/>
      <c r="FM79" s="69"/>
      <c r="FN79" s="68"/>
      <c r="FO79" s="146"/>
      <c r="FP79" s="138"/>
      <c r="FQ79" s="139"/>
      <c r="FR79" s="139"/>
      <c r="FS79" s="139"/>
      <c r="FT79" s="68"/>
      <c r="FU79" s="68"/>
      <c r="FV79" s="68"/>
      <c r="FW79" s="92"/>
      <c r="FX79" s="150"/>
      <c r="FY79" s="69"/>
      <c r="FZ79" s="69"/>
      <c r="GA79" s="69"/>
      <c r="GB79" s="69"/>
      <c r="GC79" s="69"/>
      <c r="GD79" s="69"/>
      <c r="GE79" s="68"/>
      <c r="GF79" s="146"/>
      <c r="GG79" s="138"/>
      <c r="GH79" s="139"/>
      <c r="GI79" s="139"/>
      <c r="GJ79" s="139"/>
      <c r="GK79" s="68"/>
      <c r="GL79" s="68"/>
      <c r="GM79" s="68"/>
      <c r="GN79" s="92"/>
      <c r="GO79" s="150"/>
      <c r="GP79" s="69"/>
      <c r="GQ79" s="69"/>
      <c r="GR79" s="69"/>
      <c r="GS79" s="69"/>
      <c r="GT79" s="69"/>
      <c r="GU79" s="69"/>
      <c r="GV79" s="68"/>
      <c r="GW79" s="146"/>
      <c r="GX79" s="138"/>
      <c r="GY79" s="139"/>
      <c r="GZ79" s="139"/>
      <c r="HA79" s="139"/>
      <c r="HB79" s="68"/>
      <c r="HC79" s="68"/>
      <c r="HD79" s="68"/>
      <c r="HE79" s="92"/>
      <c r="HF79" s="150"/>
      <c r="HG79" s="69"/>
      <c r="HH79" s="69"/>
      <c r="HI79" s="69"/>
      <c r="HJ79" s="69"/>
      <c r="HK79" s="69"/>
      <c r="HL79" s="69"/>
      <c r="HM79" s="68"/>
      <c r="HN79" s="146"/>
      <c r="HO79" s="138"/>
      <c r="HP79" s="139"/>
      <c r="HQ79" s="139"/>
      <c r="HR79" s="139"/>
      <c r="HS79" s="68"/>
      <c r="HT79" s="68"/>
      <c r="HU79" s="68"/>
      <c r="HV79" s="92"/>
      <c r="HW79" s="150"/>
      <c r="HX79" s="69"/>
      <c r="HY79" s="69"/>
      <c r="HZ79" s="69"/>
      <c r="IA79" s="69"/>
      <c r="IB79" s="69"/>
      <c r="IC79" s="69"/>
      <c r="ID79" s="68"/>
      <c r="IE79" s="216"/>
    </row>
    <row r="80" spans="1:239" s="1" customFormat="1" ht="18" customHeight="1" thickBot="1" x14ac:dyDescent="0.35">
      <c r="A80" s="233" t="s">
        <v>210</v>
      </c>
      <c r="B80" s="131"/>
      <c r="C80" s="132" t="s">
        <v>254</v>
      </c>
      <c r="D80" s="259"/>
      <c r="E80" s="19"/>
      <c r="F80" s="19"/>
      <c r="G80" s="19"/>
      <c r="H80" s="260"/>
      <c r="I80" s="19"/>
      <c r="J80" s="19"/>
      <c r="K80" s="19"/>
      <c r="L80" s="19"/>
      <c r="M80" s="19"/>
      <c r="N80" s="19">
        <v>8</v>
      </c>
      <c r="O80" s="13"/>
      <c r="P80" s="13"/>
      <c r="Q80" s="11"/>
      <c r="R80" s="11"/>
      <c r="S80" s="11"/>
      <c r="T80" s="12"/>
      <c r="U80" s="11"/>
      <c r="V80" s="11"/>
      <c r="W80" s="11"/>
      <c r="X80" s="11"/>
      <c r="Y80" s="441">
        <v>4</v>
      </c>
      <c r="Z80" s="115"/>
      <c r="AA80" s="60">
        <f t="shared" si="584"/>
        <v>120</v>
      </c>
      <c r="AB80" s="19">
        <f t="shared" si="563"/>
        <v>64</v>
      </c>
      <c r="AC80" s="78">
        <f t="shared" si="564"/>
        <v>32</v>
      </c>
      <c r="AD80" s="78">
        <f t="shared" si="565"/>
        <v>32</v>
      </c>
      <c r="AE80" s="78">
        <f t="shared" si="566"/>
        <v>0</v>
      </c>
      <c r="AF80" s="79">
        <f t="shared" si="567"/>
        <v>56</v>
      </c>
      <c r="AG80" s="443">
        <f t="shared" si="568"/>
        <v>0.46666666666666667</v>
      </c>
      <c r="AH80" s="77"/>
      <c r="AI80" s="146"/>
      <c r="AJ80" s="138"/>
      <c r="AK80" s="139"/>
      <c r="AL80" s="139"/>
      <c r="AM80" s="139"/>
      <c r="AN80" s="68"/>
      <c r="AO80" s="68"/>
      <c r="AP80" s="68"/>
      <c r="AQ80" s="92"/>
      <c r="AR80" s="150"/>
      <c r="AS80" s="69"/>
      <c r="AT80" s="69"/>
      <c r="AU80" s="69"/>
      <c r="AV80" s="69"/>
      <c r="AW80" s="69"/>
      <c r="AX80" s="69"/>
      <c r="AY80" s="68"/>
      <c r="AZ80" s="148" t="str">
        <f t="shared" si="63"/>
        <v/>
      </c>
      <c r="BA80" s="138"/>
      <c r="BB80" s="139"/>
      <c r="BC80" s="139"/>
      <c r="BD80" s="139"/>
      <c r="BE80" s="68"/>
      <c r="BF80" s="68"/>
      <c r="BG80" s="68"/>
      <c r="BH80" s="92"/>
      <c r="BI80" s="150"/>
      <c r="BJ80" s="69"/>
      <c r="BK80" s="69"/>
      <c r="BL80" s="69"/>
      <c r="BM80" s="69"/>
      <c r="BN80" s="69"/>
      <c r="BO80" s="69"/>
      <c r="BP80" s="68"/>
      <c r="BQ80" s="148" t="str">
        <f t="shared" si="64"/>
        <v/>
      </c>
      <c r="BR80" s="138"/>
      <c r="BS80" s="139"/>
      <c r="BT80" s="139"/>
      <c r="BU80" s="139"/>
      <c r="BV80" s="68" t="str">
        <f t="shared" si="569"/>
        <v/>
      </c>
      <c r="BW80" s="68" t="str">
        <f t="shared" si="570"/>
        <v/>
      </c>
      <c r="BX80" s="68" t="str">
        <f t="shared" si="571"/>
        <v/>
      </c>
      <c r="BY80" s="92"/>
      <c r="BZ80" s="150"/>
      <c r="CA80" s="69"/>
      <c r="CB80" s="69"/>
      <c r="CC80" s="69"/>
      <c r="CD80" s="69"/>
      <c r="CE80" s="69"/>
      <c r="CF80" s="69"/>
      <c r="CG80" s="68"/>
      <c r="CH80" s="148" t="str">
        <f t="shared" si="65"/>
        <v/>
      </c>
      <c r="CI80" s="138"/>
      <c r="CJ80" s="139"/>
      <c r="CK80" s="139"/>
      <c r="CL80" s="139"/>
      <c r="CM80" s="68"/>
      <c r="CN80" s="68"/>
      <c r="CO80" s="68"/>
      <c r="CP80" s="92"/>
      <c r="CQ80" s="150"/>
      <c r="CR80" s="69"/>
      <c r="CS80" s="69"/>
      <c r="CT80" s="69"/>
      <c r="CU80" s="69"/>
      <c r="CV80" s="69"/>
      <c r="CW80" s="69"/>
      <c r="CX80" s="68"/>
      <c r="CY80" s="148" t="str">
        <f t="shared" si="66"/>
        <v/>
      </c>
      <c r="CZ80" s="138"/>
      <c r="DA80" s="139"/>
      <c r="DB80" s="139"/>
      <c r="DC80" s="139"/>
      <c r="DD80" s="68" t="str">
        <f t="shared" si="572"/>
        <v/>
      </c>
      <c r="DE80" s="68" t="str">
        <f t="shared" si="573"/>
        <v/>
      </c>
      <c r="DF80" s="68" t="str">
        <f t="shared" si="574"/>
        <v/>
      </c>
      <c r="DG80" s="92"/>
      <c r="DH80" s="150"/>
      <c r="DI80" s="69"/>
      <c r="DJ80" s="69"/>
      <c r="DK80" s="69"/>
      <c r="DL80" s="69"/>
      <c r="DM80" s="69"/>
      <c r="DN80" s="69"/>
      <c r="DO80" s="68"/>
      <c r="DP80" s="148" t="str">
        <f t="shared" si="67"/>
        <v/>
      </c>
      <c r="DQ80" s="138"/>
      <c r="DR80" s="139"/>
      <c r="DS80" s="139"/>
      <c r="DT80" s="139"/>
      <c r="DU80" s="68" t="str">
        <f t="shared" si="575"/>
        <v/>
      </c>
      <c r="DV80" s="68" t="str">
        <f t="shared" si="576"/>
        <v/>
      </c>
      <c r="DW80" s="68" t="str">
        <f t="shared" si="577"/>
        <v/>
      </c>
      <c r="DX80" s="92"/>
      <c r="DY80" s="150"/>
      <c r="DZ80" s="69"/>
      <c r="EA80" s="69"/>
      <c r="EB80" s="69"/>
      <c r="EC80" s="69"/>
      <c r="ED80" s="69"/>
      <c r="EE80" s="69"/>
      <c r="EF80" s="68"/>
      <c r="EG80" s="148" t="str">
        <f t="shared" si="68"/>
        <v/>
      </c>
      <c r="EH80" s="138"/>
      <c r="EI80" s="139"/>
      <c r="EJ80" s="139"/>
      <c r="EK80" s="139"/>
      <c r="EL80" s="68" t="str">
        <f t="shared" si="578"/>
        <v/>
      </c>
      <c r="EM80" s="68" t="str">
        <f t="shared" si="579"/>
        <v/>
      </c>
      <c r="EN80" s="68" t="str">
        <f t="shared" si="580"/>
        <v/>
      </c>
      <c r="EO80" s="92"/>
      <c r="EP80" s="150"/>
      <c r="EQ80" s="69"/>
      <c r="ER80" s="69"/>
      <c r="ES80" s="69"/>
      <c r="ET80" s="69"/>
      <c r="EU80" s="69"/>
      <c r="EV80" s="69"/>
      <c r="EW80" s="68"/>
      <c r="EX80" s="148">
        <f t="shared" si="69"/>
        <v>4</v>
      </c>
      <c r="EY80" s="138">
        <v>2</v>
      </c>
      <c r="EZ80" s="139">
        <v>2</v>
      </c>
      <c r="FA80" s="139"/>
      <c r="FB80" s="139"/>
      <c r="FC80" s="68">
        <f t="shared" si="585"/>
        <v>32</v>
      </c>
      <c r="FD80" s="68">
        <f t="shared" si="586"/>
        <v>32</v>
      </c>
      <c r="FE80" s="68" t="str">
        <f t="shared" si="587"/>
        <v/>
      </c>
      <c r="FF80" s="92"/>
      <c r="FG80" s="150"/>
      <c r="FH80" s="69"/>
      <c r="FI80" s="69"/>
      <c r="FJ80" s="69"/>
      <c r="FK80" s="69"/>
      <c r="FL80" s="69"/>
      <c r="FM80" s="69"/>
      <c r="FN80" s="68"/>
      <c r="FO80" s="146"/>
      <c r="FP80" s="138"/>
      <c r="FQ80" s="139"/>
      <c r="FR80" s="139"/>
      <c r="FS80" s="139"/>
      <c r="FT80" s="68"/>
      <c r="FU80" s="68"/>
      <c r="FV80" s="68"/>
      <c r="FW80" s="92"/>
      <c r="FX80" s="150"/>
      <c r="FY80" s="69"/>
      <c r="FZ80" s="69"/>
      <c r="GA80" s="69"/>
      <c r="GB80" s="69"/>
      <c r="GC80" s="69"/>
      <c r="GD80" s="69"/>
      <c r="GE80" s="68"/>
      <c r="GF80" s="146"/>
      <c r="GG80" s="138"/>
      <c r="GH80" s="139"/>
      <c r="GI80" s="139"/>
      <c r="GJ80" s="139"/>
      <c r="GK80" s="68"/>
      <c r="GL80" s="68"/>
      <c r="GM80" s="68"/>
      <c r="GN80" s="92"/>
      <c r="GO80" s="150"/>
      <c r="GP80" s="69"/>
      <c r="GQ80" s="69"/>
      <c r="GR80" s="69"/>
      <c r="GS80" s="69"/>
      <c r="GT80" s="69"/>
      <c r="GU80" s="69"/>
      <c r="GV80" s="68"/>
      <c r="GW80" s="146"/>
      <c r="GX80" s="138"/>
      <c r="GY80" s="139"/>
      <c r="GZ80" s="139"/>
      <c r="HA80" s="139"/>
      <c r="HB80" s="68"/>
      <c r="HC80" s="68"/>
      <c r="HD80" s="68"/>
      <c r="HE80" s="92"/>
      <c r="HF80" s="150"/>
      <c r="HG80" s="69"/>
      <c r="HH80" s="69"/>
      <c r="HI80" s="69"/>
      <c r="HJ80" s="69"/>
      <c r="HK80" s="69"/>
      <c r="HL80" s="69"/>
      <c r="HM80" s="68"/>
      <c r="HN80" s="146"/>
      <c r="HO80" s="138"/>
      <c r="HP80" s="139"/>
      <c r="HQ80" s="139"/>
      <c r="HR80" s="139"/>
      <c r="HS80" s="68"/>
      <c r="HT80" s="68"/>
      <c r="HU80" s="68"/>
      <c r="HV80" s="92"/>
      <c r="HW80" s="150"/>
      <c r="HX80" s="69"/>
      <c r="HY80" s="69"/>
      <c r="HZ80" s="69"/>
      <c r="IA80" s="69"/>
      <c r="IB80" s="69"/>
      <c r="IC80" s="69"/>
      <c r="ID80" s="68"/>
      <c r="IE80" s="216"/>
    </row>
    <row r="81" spans="1:239" s="61" customFormat="1" ht="19.899999999999999" customHeight="1" thickBot="1" x14ac:dyDescent="0.35">
      <c r="A81" s="236"/>
      <c r="B81" s="133" t="s">
        <v>38</v>
      </c>
      <c r="C81" s="206" t="s">
        <v>92</v>
      </c>
      <c r="D81" s="134"/>
      <c r="E81" s="86"/>
      <c r="F81" s="86"/>
      <c r="G81" s="86"/>
      <c r="H81" s="86"/>
      <c r="I81" s="86"/>
      <c r="J81" s="86"/>
      <c r="K81" s="86"/>
      <c r="L81" s="86"/>
      <c r="M81" s="86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440">
        <f>SUM(Y70:Y80)</f>
        <v>40</v>
      </c>
      <c r="Z81" s="116"/>
      <c r="AA81" s="89"/>
      <c r="AB81" s="90"/>
      <c r="AC81" s="90"/>
      <c r="AD81" s="90"/>
      <c r="AE81" s="90"/>
      <c r="AF81" s="90"/>
      <c r="AG81" s="255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  <c r="FH81" s="91"/>
      <c r="FI81" s="91"/>
      <c r="FJ81" s="91"/>
      <c r="FK81" s="91"/>
      <c r="FL81" s="91"/>
      <c r="FM81" s="91"/>
      <c r="FN81" s="91"/>
      <c r="FO81" s="91"/>
      <c r="FP81" s="91"/>
      <c r="FQ81" s="91"/>
      <c r="FR81" s="91"/>
      <c r="FS81" s="91"/>
      <c r="FT81" s="91"/>
      <c r="FU81" s="91"/>
      <c r="FV81" s="91"/>
      <c r="FW81" s="91"/>
      <c r="FX81" s="91"/>
      <c r="FY81" s="91"/>
      <c r="FZ81" s="91"/>
      <c r="GA81" s="91"/>
      <c r="GB81" s="91"/>
      <c r="GC81" s="91"/>
      <c r="GD81" s="91"/>
      <c r="GE81" s="91"/>
      <c r="GF81" s="91"/>
      <c r="GG81" s="91"/>
      <c r="GH81" s="91"/>
      <c r="GI81" s="91"/>
      <c r="GJ81" s="91"/>
      <c r="GK81" s="91"/>
      <c r="GL81" s="91"/>
      <c r="GM81" s="91"/>
      <c r="GN81" s="91"/>
      <c r="GO81" s="91"/>
      <c r="GP81" s="91"/>
      <c r="GQ81" s="91"/>
      <c r="GR81" s="91"/>
      <c r="GS81" s="91"/>
      <c r="GT81" s="91"/>
      <c r="GU81" s="91"/>
      <c r="GV81" s="91"/>
      <c r="GW81" s="91"/>
      <c r="GX81" s="91"/>
      <c r="GY81" s="91"/>
      <c r="GZ81" s="91"/>
      <c r="HA81" s="91"/>
      <c r="HB81" s="91"/>
      <c r="HC81" s="91"/>
      <c r="HD81" s="91"/>
      <c r="HE81" s="91"/>
      <c r="HF81" s="91"/>
      <c r="HG81" s="91"/>
      <c r="HH81" s="91"/>
      <c r="HI81" s="91"/>
      <c r="HJ81" s="91"/>
      <c r="HK81" s="91"/>
      <c r="HL81" s="91"/>
      <c r="HM81" s="91"/>
      <c r="HN81" s="91"/>
      <c r="HO81" s="91"/>
      <c r="HP81" s="91"/>
      <c r="HQ81" s="91"/>
      <c r="HR81" s="91"/>
      <c r="HS81" s="91"/>
      <c r="HT81" s="91"/>
      <c r="HU81" s="91"/>
      <c r="HV81" s="91"/>
      <c r="HW81" s="91"/>
      <c r="HX81" s="91"/>
      <c r="HY81" s="91"/>
      <c r="HZ81" s="91"/>
      <c r="IA81" s="91"/>
      <c r="IB81" s="91"/>
      <c r="IC81" s="91"/>
      <c r="ID81" s="91"/>
      <c r="IE81" s="219"/>
    </row>
    <row r="82" spans="1:239" s="61" customFormat="1" ht="19.899999999999999" customHeight="1" thickBot="1" x14ac:dyDescent="0.35">
      <c r="A82" s="236"/>
      <c r="B82" s="133" t="s">
        <v>38</v>
      </c>
      <c r="C82" s="206" t="s">
        <v>92</v>
      </c>
      <c r="D82" s="134"/>
      <c r="E82" s="86"/>
      <c r="F82" s="86"/>
      <c r="G82" s="86"/>
      <c r="H82" s="86"/>
      <c r="I82" s="86"/>
      <c r="J82" s="86"/>
      <c r="K82" s="86"/>
      <c r="L82" s="86"/>
      <c r="M82" s="86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440">
        <f>Y69+Y81+Y61</f>
        <v>240</v>
      </c>
      <c r="Z82" s="116"/>
      <c r="AA82" s="89"/>
      <c r="AB82" s="90"/>
      <c r="AC82" s="90"/>
      <c r="AD82" s="90"/>
      <c r="AE82" s="90"/>
      <c r="AF82" s="90"/>
      <c r="AG82" s="255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219"/>
    </row>
    <row r="83" spans="1:239" s="249" customFormat="1" ht="16.5" customHeight="1" thickBot="1" x14ac:dyDescent="0.3">
      <c r="A83" s="237"/>
      <c r="B83" s="145">
        <v>111</v>
      </c>
      <c r="C83" s="224"/>
      <c r="D83" s="7"/>
      <c r="E83" s="202"/>
      <c r="F83" s="203"/>
      <c r="G83" s="203"/>
      <c r="H83" s="203"/>
      <c r="I83" s="203"/>
      <c r="J83" s="203"/>
      <c r="K83" s="203"/>
      <c r="L83" s="203"/>
      <c r="M83" s="203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5"/>
      <c r="AA83" s="204"/>
      <c r="AB83" s="204"/>
      <c r="AC83" s="239"/>
      <c r="AD83" s="240"/>
      <c r="AE83" s="241"/>
      <c r="AF83" s="241"/>
      <c r="AG83" s="437" t="s">
        <v>198</v>
      </c>
      <c r="AH83" s="242" t="s">
        <v>0</v>
      </c>
      <c r="AI83" s="243">
        <f t="shared" ref="AI83:BN83" si="588">SUM(AI21:AI80)</f>
        <v>22</v>
      </c>
      <c r="AJ83" s="243">
        <f t="shared" si="588"/>
        <v>10</v>
      </c>
      <c r="AK83" s="243">
        <f t="shared" si="588"/>
        <v>11</v>
      </c>
      <c r="AL83" s="243">
        <f t="shared" si="588"/>
        <v>1</v>
      </c>
      <c r="AM83" s="243">
        <f t="shared" si="588"/>
        <v>0</v>
      </c>
      <c r="AN83" s="243">
        <f t="shared" si="588"/>
        <v>160</v>
      </c>
      <c r="AO83" s="243">
        <f t="shared" si="588"/>
        <v>176</v>
      </c>
      <c r="AP83" s="243">
        <f t="shared" si="588"/>
        <v>16</v>
      </c>
      <c r="AQ83" s="243">
        <f t="shared" si="588"/>
        <v>0</v>
      </c>
      <c r="AR83" s="243">
        <f t="shared" si="588"/>
        <v>0</v>
      </c>
      <c r="AS83" s="243">
        <f t="shared" si="588"/>
        <v>0</v>
      </c>
      <c r="AT83" s="243">
        <f t="shared" si="588"/>
        <v>0</v>
      </c>
      <c r="AU83" s="243">
        <f t="shared" si="588"/>
        <v>0</v>
      </c>
      <c r="AV83" s="243">
        <f t="shared" si="588"/>
        <v>0</v>
      </c>
      <c r="AW83" s="243">
        <f t="shared" si="588"/>
        <v>0</v>
      </c>
      <c r="AX83" s="243">
        <f t="shared" si="588"/>
        <v>0</v>
      </c>
      <c r="AY83" s="243">
        <f t="shared" si="588"/>
        <v>0</v>
      </c>
      <c r="AZ83" s="243">
        <f t="shared" si="588"/>
        <v>20</v>
      </c>
      <c r="BA83" s="243">
        <f t="shared" si="588"/>
        <v>8</v>
      </c>
      <c r="BB83" s="243">
        <f t="shared" si="588"/>
        <v>11</v>
      </c>
      <c r="BC83" s="243">
        <f t="shared" si="588"/>
        <v>1</v>
      </c>
      <c r="BD83" s="243">
        <f t="shared" si="588"/>
        <v>0</v>
      </c>
      <c r="BE83" s="243">
        <f t="shared" si="588"/>
        <v>144</v>
      </c>
      <c r="BF83" s="243">
        <f t="shared" si="588"/>
        <v>198</v>
      </c>
      <c r="BG83" s="243">
        <f t="shared" si="588"/>
        <v>18</v>
      </c>
      <c r="BH83" s="243">
        <f t="shared" si="588"/>
        <v>0</v>
      </c>
      <c r="BI83" s="243">
        <f t="shared" si="588"/>
        <v>0</v>
      </c>
      <c r="BJ83" s="243">
        <f t="shared" si="588"/>
        <v>0</v>
      </c>
      <c r="BK83" s="243">
        <f t="shared" si="588"/>
        <v>0</v>
      </c>
      <c r="BL83" s="243">
        <f t="shared" si="588"/>
        <v>0</v>
      </c>
      <c r="BM83" s="243">
        <f t="shared" si="588"/>
        <v>0</v>
      </c>
      <c r="BN83" s="243">
        <f t="shared" si="588"/>
        <v>0</v>
      </c>
      <c r="BO83" s="243">
        <f t="shared" ref="BO83:CT83" si="589">SUM(BO21:BO80)</f>
        <v>0</v>
      </c>
      <c r="BP83" s="243">
        <f t="shared" si="589"/>
        <v>0</v>
      </c>
      <c r="BQ83" s="243">
        <f t="shared" si="589"/>
        <v>23</v>
      </c>
      <c r="BR83" s="243">
        <f t="shared" si="589"/>
        <v>10</v>
      </c>
      <c r="BS83" s="243">
        <f t="shared" si="589"/>
        <v>7</v>
      </c>
      <c r="BT83" s="243">
        <f t="shared" si="589"/>
        <v>6</v>
      </c>
      <c r="BU83" s="243">
        <f t="shared" si="589"/>
        <v>0</v>
      </c>
      <c r="BV83" s="244">
        <f t="shared" si="589"/>
        <v>160</v>
      </c>
      <c r="BW83" s="244">
        <f t="shared" si="589"/>
        <v>112</v>
      </c>
      <c r="BX83" s="244">
        <f t="shared" si="589"/>
        <v>96</v>
      </c>
      <c r="BY83" s="243">
        <f t="shared" si="589"/>
        <v>0</v>
      </c>
      <c r="BZ83" s="243">
        <f t="shared" si="589"/>
        <v>0</v>
      </c>
      <c r="CA83" s="243">
        <f t="shared" si="589"/>
        <v>0</v>
      </c>
      <c r="CB83" s="243">
        <f t="shared" si="589"/>
        <v>0</v>
      </c>
      <c r="CC83" s="243">
        <f t="shared" si="589"/>
        <v>0</v>
      </c>
      <c r="CD83" s="243">
        <f t="shared" si="589"/>
        <v>0</v>
      </c>
      <c r="CE83" s="243">
        <f t="shared" si="589"/>
        <v>0</v>
      </c>
      <c r="CF83" s="243">
        <f t="shared" si="589"/>
        <v>0</v>
      </c>
      <c r="CG83" s="243">
        <f t="shared" si="589"/>
        <v>0</v>
      </c>
      <c r="CH83" s="243">
        <f t="shared" si="589"/>
        <v>22</v>
      </c>
      <c r="CI83" s="243">
        <f t="shared" si="589"/>
        <v>11</v>
      </c>
      <c r="CJ83" s="243">
        <f t="shared" si="589"/>
        <v>9</v>
      </c>
      <c r="CK83" s="243">
        <f t="shared" si="589"/>
        <v>2</v>
      </c>
      <c r="CL83" s="243">
        <f t="shared" si="589"/>
        <v>0</v>
      </c>
      <c r="CM83" s="243">
        <f t="shared" si="589"/>
        <v>198</v>
      </c>
      <c r="CN83" s="243">
        <f t="shared" si="589"/>
        <v>162</v>
      </c>
      <c r="CO83" s="243">
        <f t="shared" si="589"/>
        <v>36</v>
      </c>
      <c r="CP83" s="243">
        <f t="shared" si="589"/>
        <v>0</v>
      </c>
      <c r="CQ83" s="243">
        <f t="shared" si="589"/>
        <v>0</v>
      </c>
      <c r="CR83" s="243">
        <f t="shared" si="589"/>
        <v>0</v>
      </c>
      <c r="CS83" s="243">
        <f t="shared" si="589"/>
        <v>0</v>
      </c>
      <c r="CT83" s="243">
        <f t="shared" si="589"/>
        <v>0</v>
      </c>
      <c r="CU83" s="243">
        <f t="shared" ref="CU83:DZ83" si="590">SUM(CU21:CU80)</f>
        <v>0</v>
      </c>
      <c r="CV83" s="243">
        <f t="shared" si="590"/>
        <v>0</v>
      </c>
      <c r="CW83" s="243">
        <f t="shared" si="590"/>
        <v>0</v>
      </c>
      <c r="CX83" s="243">
        <f t="shared" si="590"/>
        <v>0</v>
      </c>
      <c r="CY83" s="243">
        <f t="shared" si="590"/>
        <v>22</v>
      </c>
      <c r="CZ83" s="243">
        <f t="shared" si="590"/>
        <v>11</v>
      </c>
      <c r="DA83" s="243">
        <f t="shared" si="590"/>
        <v>8</v>
      </c>
      <c r="DB83" s="243">
        <f t="shared" si="590"/>
        <v>3</v>
      </c>
      <c r="DC83" s="243">
        <f t="shared" si="590"/>
        <v>0</v>
      </c>
      <c r="DD83" s="243">
        <f t="shared" si="590"/>
        <v>176</v>
      </c>
      <c r="DE83" s="243">
        <f t="shared" si="590"/>
        <v>128</v>
      </c>
      <c r="DF83" s="243">
        <f t="shared" si="590"/>
        <v>48</v>
      </c>
      <c r="DG83" s="243">
        <f t="shared" si="590"/>
        <v>0</v>
      </c>
      <c r="DH83" s="243">
        <f t="shared" si="590"/>
        <v>0</v>
      </c>
      <c r="DI83" s="243">
        <f t="shared" si="590"/>
        <v>0</v>
      </c>
      <c r="DJ83" s="243">
        <f t="shared" si="590"/>
        <v>0</v>
      </c>
      <c r="DK83" s="243">
        <f t="shared" si="590"/>
        <v>0</v>
      </c>
      <c r="DL83" s="243">
        <f t="shared" si="590"/>
        <v>0</v>
      </c>
      <c r="DM83" s="243">
        <f t="shared" si="590"/>
        <v>0</v>
      </c>
      <c r="DN83" s="243">
        <f t="shared" si="590"/>
        <v>0</v>
      </c>
      <c r="DO83" s="243">
        <f t="shared" si="590"/>
        <v>0</v>
      </c>
      <c r="DP83" s="243">
        <f t="shared" si="590"/>
        <v>21</v>
      </c>
      <c r="DQ83" s="243">
        <f t="shared" si="590"/>
        <v>12</v>
      </c>
      <c r="DR83" s="243">
        <f t="shared" si="590"/>
        <v>7</v>
      </c>
      <c r="DS83" s="243">
        <f t="shared" si="590"/>
        <v>2</v>
      </c>
      <c r="DT83" s="243">
        <f t="shared" si="590"/>
        <v>0</v>
      </c>
      <c r="DU83" s="243">
        <f t="shared" si="590"/>
        <v>216</v>
      </c>
      <c r="DV83" s="243">
        <f t="shared" si="590"/>
        <v>126</v>
      </c>
      <c r="DW83" s="243">
        <f t="shared" si="590"/>
        <v>72</v>
      </c>
      <c r="DX83" s="243">
        <f t="shared" si="590"/>
        <v>0</v>
      </c>
      <c r="DY83" s="243">
        <f t="shared" si="590"/>
        <v>0</v>
      </c>
      <c r="DZ83" s="243">
        <f t="shared" si="590"/>
        <v>0</v>
      </c>
      <c r="EA83" s="243">
        <f t="shared" ref="EA83:FG83" si="591">SUM(EA21:EA80)</f>
        <v>0</v>
      </c>
      <c r="EB83" s="243">
        <f t="shared" si="591"/>
        <v>0</v>
      </c>
      <c r="EC83" s="243">
        <f t="shared" si="591"/>
        <v>0</v>
      </c>
      <c r="ED83" s="243">
        <f t="shared" si="591"/>
        <v>0</v>
      </c>
      <c r="EE83" s="243">
        <f t="shared" si="591"/>
        <v>0</v>
      </c>
      <c r="EF83" s="243">
        <f t="shared" si="591"/>
        <v>0</v>
      </c>
      <c r="EG83" s="243">
        <f t="shared" si="591"/>
        <v>21</v>
      </c>
      <c r="EH83" s="243">
        <f t="shared" si="591"/>
        <v>9</v>
      </c>
      <c r="EI83" s="243">
        <f t="shared" si="591"/>
        <v>8</v>
      </c>
      <c r="EJ83" s="243">
        <f t="shared" si="591"/>
        <v>4</v>
      </c>
      <c r="EK83" s="243">
        <f t="shared" si="591"/>
        <v>0</v>
      </c>
      <c r="EL83" s="243">
        <f t="shared" si="591"/>
        <v>176</v>
      </c>
      <c r="EM83" s="243">
        <f t="shared" si="591"/>
        <v>144</v>
      </c>
      <c r="EN83" s="243">
        <f t="shared" si="591"/>
        <v>64</v>
      </c>
      <c r="EO83" s="243">
        <f t="shared" si="591"/>
        <v>0</v>
      </c>
      <c r="EP83" s="243">
        <f t="shared" si="591"/>
        <v>0</v>
      </c>
      <c r="EQ83" s="243">
        <f t="shared" si="591"/>
        <v>0</v>
      </c>
      <c r="ER83" s="243">
        <f t="shared" si="591"/>
        <v>0</v>
      </c>
      <c r="ES83" s="243">
        <f t="shared" si="591"/>
        <v>0</v>
      </c>
      <c r="ET83" s="243">
        <f t="shared" si="591"/>
        <v>0</v>
      </c>
      <c r="EU83" s="243">
        <f t="shared" si="591"/>
        <v>0</v>
      </c>
      <c r="EV83" s="243">
        <f t="shared" si="591"/>
        <v>0</v>
      </c>
      <c r="EW83" s="243">
        <f t="shared" si="591"/>
        <v>0</v>
      </c>
      <c r="EX83" s="243">
        <f t="shared" si="591"/>
        <v>23</v>
      </c>
      <c r="EY83" s="245">
        <f t="shared" si="591"/>
        <v>11</v>
      </c>
      <c r="EZ83" s="245">
        <f t="shared" si="591"/>
        <v>10</v>
      </c>
      <c r="FA83" s="245">
        <f t="shared" si="591"/>
        <v>2</v>
      </c>
      <c r="FB83" s="245">
        <f t="shared" si="591"/>
        <v>0</v>
      </c>
      <c r="FC83" s="246">
        <f t="shared" si="591"/>
        <v>192</v>
      </c>
      <c r="FD83" s="246">
        <f t="shared" si="591"/>
        <v>176</v>
      </c>
      <c r="FE83" s="246">
        <f t="shared" si="591"/>
        <v>32</v>
      </c>
      <c r="FF83" s="246">
        <f t="shared" si="591"/>
        <v>0</v>
      </c>
      <c r="FG83" s="245">
        <f t="shared" si="591"/>
        <v>0</v>
      </c>
      <c r="FH83" s="245" t="s">
        <v>0</v>
      </c>
      <c r="FI83" s="245"/>
      <c r="FJ83" s="245"/>
      <c r="FK83" s="245"/>
      <c r="FL83" s="245"/>
      <c r="FM83" s="245"/>
      <c r="FN83" s="246">
        <f t="shared" ref="FN83:FX83" si="592">SUM(FN21:FN80)</f>
        <v>32</v>
      </c>
      <c r="FO83" s="243">
        <f t="shared" si="592"/>
        <v>0</v>
      </c>
      <c r="FP83" s="245">
        <f t="shared" si="592"/>
        <v>0</v>
      </c>
      <c r="FQ83" s="245">
        <f t="shared" si="592"/>
        <v>0</v>
      </c>
      <c r="FR83" s="245">
        <f t="shared" si="592"/>
        <v>0</v>
      </c>
      <c r="FS83" s="245">
        <f t="shared" si="592"/>
        <v>0</v>
      </c>
      <c r="FT83" s="246">
        <f t="shared" si="592"/>
        <v>0</v>
      </c>
      <c r="FU83" s="246">
        <f t="shared" si="592"/>
        <v>0</v>
      </c>
      <c r="FV83" s="246">
        <f t="shared" si="592"/>
        <v>0</v>
      </c>
      <c r="FW83" s="246">
        <f t="shared" si="592"/>
        <v>0</v>
      </c>
      <c r="FX83" s="245">
        <f t="shared" si="592"/>
        <v>0</v>
      </c>
      <c r="FY83" s="245" t="s">
        <v>0</v>
      </c>
      <c r="FZ83" s="245"/>
      <c r="GA83" s="245"/>
      <c r="GB83" s="245"/>
      <c r="GC83" s="245"/>
      <c r="GD83" s="245"/>
      <c r="GE83" s="246">
        <f t="shared" ref="GE83:GO83" si="593">SUM(GE21:GE80)</f>
        <v>0</v>
      </c>
      <c r="GF83" s="243">
        <f t="shared" si="593"/>
        <v>0</v>
      </c>
      <c r="GG83" s="245">
        <f t="shared" si="593"/>
        <v>0</v>
      </c>
      <c r="GH83" s="245">
        <f t="shared" si="593"/>
        <v>0</v>
      </c>
      <c r="GI83" s="245">
        <f t="shared" si="593"/>
        <v>0</v>
      </c>
      <c r="GJ83" s="245">
        <f t="shared" si="593"/>
        <v>0</v>
      </c>
      <c r="GK83" s="246">
        <f t="shared" si="593"/>
        <v>0</v>
      </c>
      <c r="GL83" s="246">
        <f t="shared" si="593"/>
        <v>0</v>
      </c>
      <c r="GM83" s="246">
        <f t="shared" si="593"/>
        <v>0</v>
      </c>
      <c r="GN83" s="246">
        <f t="shared" si="593"/>
        <v>0</v>
      </c>
      <c r="GO83" s="245">
        <f t="shared" si="593"/>
        <v>0</v>
      </c>
      <c r="GP83" s="245" t="s">
        <v>0</v>
      </c>
      <c r="GQ83" s="245"/>
      <c r="GR83" s="245"/>
      <c r="GS83" s="245"/>
      <c r="GT83" s="245"/>
      <c r="GU83" s="245"/>
      <c r="GV83" s="246">
        <f t="shared" ref="GV83:HF83" si="594">SUM(GV21:GV80)</f>
        <v>0</v>
      </c>
      <c r="GW83" s="243">
        <f t="shared" si="594"/>
        <v>0</v>
      </c>
      <c r="GX83" s="245">
        <f t="shared" si="594"/>
        <v>0</v>
      </c>
      <c r="GY83" s="245">
        <f t="shared" si="594"/>
        <v>0</v>
      </c>
      <c r="GZ83" s="245">
        <f t="shared" si="594"/>
        <v>0</v>
      </c>
      <c r="HA83" s="245">
        <f t="shared" si="594"/>
        <v>0</v>
      </c>
      <c r="HB83" s="246">
        <f t="shared" si="594"/>
        <v>0</v>
      </c>
      <c r="HC83" s="246">
        <f t="shared" si="594"/>
        <v>0</v>
      </c>
      <c r="HD83" s="246">
        <f t="shared" si="594"/>
        <v>0</v>
      </c>
      <c r="HE83" s="246">
        <f t="shared" si="594"/>
        <v>0</v>
      </c>
      <c r="HF83" s="245">
        <f t="shared" si="594"/>
        <v>0</v>
      </c>
      <c r="HG83" s="245" t="s">
        <v>0</v>
      </c>
      <c r="HH83" s="245"/>
      <c r="HI83" s="245"/>
      <c r="HJ83" s="245"/>
      <c r="HK83" s="245"/>
      <c r="HL83" s="245"/>
      <c r="HM83" s="246">
        <f t="shared" ref="HM83:HW83" si="595">SUM(HM21:HM80)</f>
        <v>0</v>
      </c>
      <c r="HN83" s="243">
        <f t="shared" si="595"/>
        <v>0</v>
      </c>
      <c r="HO83" s="245">
        <f t="shared" si="595"/>
        <v>0</v>
      </c>
      <c r="HP83" s="245">
        <f t="shared" si="595"/>
        <v>0</v>
      </c>
      <c r="HQ83" s="245">
        <f t="shared" si="595"/>
        <v>0</v>
      </c>
      <c r="HR83" s="245">
        <f t="shared" si="595"/>
        <v>0</v>
      </c>
      <c r="HS83" s="246">
        <f t="shared" si="595"/>
        <v>0</v>
      </c>
      <c r="HT83" s="246">
        <f t="shared" si="595"/>
        <v>0</v>
      </c>
      <c r="HU83" s="246">
        <f t="shared" si="595"/>
        <v>0</v>
      </c>
      <c r="HV83" s="246">
        <f t="shared" si="595"/>
        <v>0</v>
      </c>
      <c r="HW83" s="245">
        <f t="shared" si="595"/>
        <v>0</v>
      </c>
      <c r="HX83" s="245" t="s">
        <v>0</v>
      </c>
      <c r="HY83" s="245"/>
      <c r="HZ83" s="245"/>
      <c r="IA83" s="245"/>
      <c r="IB83" s="245"/>
      <c r="IC83" s="245"/>
      <c r="ID83" s="247">
        <f>SUM(ID21:ID80)</f>
        <v>0</v>
      </c>
      <c r="IE83" s="248"/>
    </row>
    <row r="84" spans="1:239" ht="18.75" x14ac:dyDescent="0.3">
      <c r="A84" s="237"/>
      <c r="B84" s="145">
        <v>111</v>
      </c>
      <c r="E84" s="64" t="s">
        <v>192</v>
      </c>
      <c r="F84" s="6"/>
      <c r="G84" s="6"/>
      <c r="H84" s="27"/>
      <c r="L84" s="6"/>
      <c r="M84" s="6"/>
      <c r="N84" s="6"/>
      <c r="O84" s="6"/>
      <c r="R84" s="6"/>
      <c r="S84" s="6"/>
      <c r="T84" s="6"/>
      <c r="U84" s="4"/>
      <c r="V84" s="4"/>
      <c r="W84" s="4"/>
      <c r="X84" s="4"/>
      <c r="Y84" s="36" t="s">
        <v>17</v>
      </c>
      <c r="Z84" s="4"/>
      <c r="AA84" s="4"/>
      <c r="AB84" s="37">
        <f>SUM(AI84:HN84)</f>
        <v>26</v>
      </c>
      <c r="AD84" s="3"/>
      <c r="AE84" s="435" t="s">
        <v>193</v>
      </c>
      <c r="AF84" s="3"/>
      <c r="AG84" s="3"/>
      <c r="AH84" s="3"/>
      <c r="AI84" s="83">
        <f>SUMIF($E$21:$H$80,"=1")/AI$15</f>
        <v>4</v>
      </c>
      <c r="AJ84" s="8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2"/>
      <c r="AZ84" s="83">
        <f>SUMIF($E$21:$H$80,"=2")/AZ$15</f>
        <v>4</v>
      </c>
      <c r="BA84" s="8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2"/>
      <c r="BQ84" s="83">
        <f>SUMIF($E$21:$H$80,"=3")/BQ$15</f>
        <v>4</v>
      </c>
      <c r="BR84" s="8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2"/>
      <c r="CH84" s="83">
        <f>SUMIF($E$21:$H$80,"=4")/CH$15</f>
        <v>3</v>
      </c>
      <c r="CI84" s="8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2"/>
      <c r="CY84" s="83">
        <f>SUMIF($E$21:$H$80,"=5")/CY$15</f>
        <v>1</v>
      </c>
      <c r="CZ84" s="8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2"/>
      <c r="DP84" s="83">
        <f>SUMIF($E$21:$H$80,"=6")/DP$15</f>
        <v>3</v>
      </c>
      <c r="DQ84" s="8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2"/>
      <c r="EG84" s="83">
        <f>SUMIF($E$21:$H$80,"=7")/EG$15</f>
        <v>2</v>
      </c>
      <c r="EH84" s="8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2"/>
      <c r="EX84" s="83">
        <f>SUMIF($E$21:$H$80,"=8")/EX$15</f>
        <v>5</v>
      </c>
      <c r="EY84" s="8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2"/>
      <c r="FO84" s="83">
        <f>SUMIF($E$21:$H$80,"=9")/FO$15</f>
        <v>0</v>
      </c>
      <c r="FP84" s="8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2"/>
      <c r="GF84" s="83">
        <f>SUMIF($E$21:$H$80,"=10")/GF$15</f>
        <v>0</v>
      </c>
      <c r="GG84" s="8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2"/>
      <c r="GW84" s="83">
        <f>SUMIF($E$21:$H$80,"=11")/GW$15</f>
        <v>0</v>
      </c>
      <c r="GX84" s="81"/>
      <c r="GY84" s="71"/>
      <c r="GZ84" s="71"/>
      <c r="HA84" s="71"/>
      <c r="HB84" s="71"/>
      <c r="HC84" s="71"/>
      <c r="HD84" s="71"/>
      <c r="HE84" s="71"/>
      <c r="HF84" s="71"/>
      <c r="HG84" s="71"/>
      <c r="HH84" s="71"/>
      <c r="HI84" s="71"/>
      <c r="HJ84" s="71"/>
      <c r="HK84" s="71"/>
      <c r="HL84" s="71"/>
      <c r="HM84" s="72"/>
      <c r="HN84" s="83">
        <f>SUMIF($E$21:$H$80,"=12")/HN$15</f>
        <v>0</v>
      </c>
      <c r="HO84" s="71"/>
      <c r="HP84" s="71"/>
      <c r="HQ84" s="71"/>
      <c r="HR84" s="71"/>
      <c r="HS84" s="71"/>
      <c r="HT84" s="71"/>
      <c r="HU84" s="71"/>
      <c r="HV84" s="71"/>
      <c r="HW84" s="71"/>
      <c r="HX84" s="71"/>
      <c r="HY84" s="71"/>
      <c r="HZ84" s="71"/>
      <c r="IA84" s="71"/>
      <c r="IB84" s="71"/>
      <c r="IC84" s="71"/>
      <c r="ID84" s="71"/>
      <c r="IE84" s="220"/>
    </row>
    <row r="85" spans="1:239" ht="21.75" customHeight="1" x14ac:dyDescent="0.35">
      <c r="A85" s="571" t="s">
        <v>257</v>
      </c>
      <c r="B85" s="145">
        <v>111</v>
      </c>
      <c r="C85" s="438"/>
      <c r="E85" s="65" t="s">
        <v>196</v>
      </c>
      <c r="F85" s="28"/>
      <c r="G85" s="28"/>
      <c r="H85" s="28"/>
      <c r="I85" s="25"/>
      <c r="J85" s="25"/>
      <c r="K85" s="25"/>
      <c r="L85" s="28"/>
      <c r="M85" s="28"/>
      <c r="N85" s="28"/>
      <c r="O85" s="28"/>
      <c r="P85" s="25"/>
      <c r="Q85" s="25"/>
      <c r="R85" s="28"/>
      <c r="S85" s="28"/>
      <c r="T85" s="28"/>
      <c r="U85" s="9"/>
      <c r="V85" s="9"/>
      <c r="W85" s="9"/>
      <c r="X85" s="9"/>
      <c r="Y85" s="26" t="s">
        <v>17</v>
      </c>
      <c r="Z85" s="9"/>
      <c r="AA85" s="9"/>
      <c r="AB85" s="37">
        <f>SUM(AI85:HN85)</f>
        <v>35</v>
      </c>
      <c r="AC85" s="38"/>
      <c r="AD85" s="75"/>
      <c r="AE85" s="23" t="s">
        <v>193</v>
      </c>
      <c r="AF85" s="39"/>
      <c r="AG85" s="39"/>
      <c r="AH85" s="39"/>
      <c r="AI85" s="84">
        <f>SUMIF($I$20:$N$80,"=1")/AI$15</f>
        <v>2</v>
      </c>
      <c r="AJ85" s="82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1"/>
      <c r="AZ85" s="84">
        <f>SUMIF($I$20:$N$80,"=2")/AZ$15</f>
        <v>4</v>
      </c>
      <c r="BA85" s="82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1"/>
      <c r="BQ85" s="84">
        <f>SUMIF($I$20:$N$80,"=3")/BQ$15</f>
        <v>3</v>
      </c>
      <c r="BR85" s="82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1"/>
      <c r="CH85" s="84">
        <f>SUMIF($I$20:$N$80,"=4")/CH$15</f>
        <v>6</v>
      </c>
      <c r="CI85" s="82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1"/>
      <c r="CY85" s="84">
        <f>SUMIF($I$20:$N$80,"=5")/CY$15</f>
        <v>6</v>
      </c>
      <c r="CZ85" s="82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1"/>
      <c r="DP85" s="84">
        <f>SUMIF($I$20:$N$80,"=6")/DP$15</f>
        <v>5</v>
      </c>
      <c r="DQ85" s="82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1"/>
      <c r="EG85" s="84">
        <f>SUMIF($I$20:$N$80,"=7")/EG$15</f>
        <v>5</v>
      </c>
      <c r="EH85" s="82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1"/>
      <c r="EX85" s="84">
        <f>SUMIF($I$20:$N$80,"=8")/EX$15</f>
        <v>4</v>
      </c>
      <c r="EY85" s="82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1"/>
      <c r="FO85" s="84">
        <f>SUMIF($I$21:$N$80,"=9")/FO$15</f>
        <v>0</v>
      </c>
      <c r="FP85" s="82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1"/>
      <c r="GF85" s="84">
        <f>SUMIF($I$21:$N$80,"=10")/GF$15</f>
        <v>0</v>
      </c>
      <c r="GG85" s="82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1"/>
      <c r="GW85" s="84">
        <f>SUMIF($I$21:$N$80,"=11")/GW$15</f>
        <v>0</v>
      </c>
      <c r="GX85" s="82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1"/>
      <c r="HN85" s="84">
        <f>SUMIF($I$21:$N$80,"=12")/HN$15</f>
        <v>0</v>
      </c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20"/>
    </row>
    <row r="86" spans="1:239" s="1" customFormat="1" ht="24" thickBot="1" x14ac:dyDescent="0.4">
      <c r="A86" s="571" t="s">
        <v>258</v>
      </c>
      <c r="B86" s="145">
        <v>111</v>
      </c>
      <c r="C86" s="439"/>
      <c r="D86" s="154"/>
      <c r="E86" s="66" t="s">
        <v>211</v>
      </c>
      <c r="F86" s="4"/>
      <c r="G86" s="4"/>
      <c r="H86" s="4"/>
      <c r="I86" s="29"/>
      <c r="J86" s="29"/>
      <c r="K86" s="29"/>
      <c r="L86" s="4"/>
      <c r="M86" s="4"/>
      <c r="N86" s="4"/>
      <c r="O86" s="4"/>
      <c r="P86" s="29"/>
      <c r="Q86" s="5"/>
      <c r="R86" s="4"/>
      <c r="S86" s="4"/>
      <c r="T86" s="4"/>
      <c r="U86" s="9"/>
      <c r="V86" s="9"/>
      <c r="W86" s="9"/>
      <c r="X86" s="9"/>
      <c r="Y86" s="26" t="s">
        <v>17</v>
      </c>
      <c r="Z86" s="9"/>
      <c r="AA86" s="9"/>
      <c r="AB86" s="37">
        <f>SUM(AI86:HN86)</f>
        <v>1</v>
      </c>
      <c r="AC86" s="40"/>
      <c r="AD86" s="8"/>
      <c r="AE86" s="23" t="s">
        <v>193</v>
      </c>
      <c r="AF86" s="39"/>
      <c r="AG86" s="39"/>
      <c r="AH86" s="39"/>
      <c r="AI86" s="84">
        <f>SUMIF($O$21:$O$80,"=1")/AI15</f>
        <v>0</v>
      </c>
      <c r="AJ86" s="82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1"/>
      <c r="AZ86" s="84">
        <f>SUMIF($O$21:$O$80,"=2")/AZ15</f>
        <v>0</v>
      </c>
      <c r="BA86" s="82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1"/>
      <c r="BQ86" s="84">
        <f>SUMIF($O$21:$O$80,"=3")/BQ15</f>
        <v>0</v>
      </c>
      <c r="BR86" s="82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1"/>
      <c r="CH86" s="84">
        <f>SUMIF($O$21:$O$80,"=4")/CH15</f>
        <v>0</v>
      </c>
      <c r="CI86" s="82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1"/>
      <c r="CY86" s="84">
        <f>SUMIF($O$21:$O$80,"=5")/CY15</f>
        <v>0</v>
      </c>
      <c r="CZ86" s="82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1"/>
      <c r="DP86" s="84">
        <f>SUMIF($O$21:$O$80,"=6")/DP15</f>
        <v>0</v>
      </c>
      <c r="DQ86" s="82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1"/>
      <c r="EG86" s="84">
        <f>SUMIF($O$21:$O$80,"=7")/EG15</f>
        <v>0</v>
      </c>
      <c r="EH86" s="82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1"/>
      <c r="EX86" s="84">
        <f>SUMIF($O$21:$O$80,"=8")/EX15</f>
        <v>1</v>
      </c>
      <c r="EY86" s="82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1"/>
      <c r="FO86" s="84">
        <f>SUMIF($O$21:$O$80,"=9")/FO15</f>
        <v>0</v>
      </c>
      <c r="FP86" s="82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1"/>
      <c r="GF86" s="84">
        <f>SUMIF($O$21:$O$80,"=10")/GF15</f>
        <v>0</v>
      </c>
      <c r="GG86" s="82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1"/>
      <c r="GW86" s="84">
        <f>SUMIF($O$21:$O$80,"=11")/GW15</f>
        <v>0</v>
      </c>
      <c r="GX86" s="82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1"/>
      <c r="HN86" s="84">
        <f>SUMIF($O$21:$O$80,"=12")/HN15</f>
        <v>0</v>
      </c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21"/>
    </row>
    <row r="87" spans="1:239" ht="19.5" customHeight="1" thickBot="1" x14ac:dyDescent="0.4">
      <c r="A87" s="237"/>
      <c r="B87" s="145">
        <v>111</v>
      </c>
      <c r="C87" s="438"/>
      <c r="E87" s="639" t="s">
        <v>199</v>
      </c>
      <c r="F87" s="640"/>
      <c r="G87" s="640"/>
      <c r="H87" s="640"/>
      <c r="I87" s="640"/>
      <c r="J87" s="640"/>
      <c r="K87" s="640"/>
      <c r="L87" s="640"/>
      <c r="M87" s="640"/>
      <c r="N87" s="640"/>
      <c r="O87" s="640"/>
      <c r="P87" s="640"/>
      <c r="Q87" s="640"/>
      <c r="R87" s="640"/>
      <c r="S87" s="640"/>
      <c r="T87" s="640"/>
      <c r="U87" s="640"/>
      <c r="V87" s="640"/>
      <c r="W87" s="640"/>
      <c r="X87" s="640"/>
      <c r="Y87" s="640"/>
      <c r="Z87" s="640"/>
      <c r="AA87" s="640"/>
      <c r="AB87" s="640"/>
      <c r="AC87" s="640"/>
      <c r="AD87" s="640"/>
      <c r="AE87" s="640"/>
      <c r="AF87" s="640"/>
      <c r="AG87" s="640"/>
      <c r="AH87" s="41"/>
      <c r="AI87" s="76">
        <f>SUM(AI84,AI85)</f>
        <v>6</v>
      </c>
      <c r="AJ87" s="76">
        <f t="shared" ref="AJ87:CU87" si="596">SUM(AJ84,AJ85)</f>
        <v>0</v>
      </c>
      <c r="AK87" s="76">
        <f t="shared" si="596"/>
        <v>0</v>
      </c>
      <c r="AL87" s="76">
        <f t="shared" si="596"/>
        <v>0</v>
      </c>
      <c r="AM87" s="76">
        <f t="shared" si="596"/>
        <v>0</v>
      </c>
      <c r="AN87" s="76">
        <f t="shared" si="596"/>
        <v>0</v>
      </c>
      <c r="AO87" s="76">
        <f t="shared" si="596"/>
        <v>0</v>
      </c>
      <c r="AP87" s="76">
        <f t="shared" si="596"/>
        <v>0</v>
      </c>
      <c r="AQ87" s="76">
        <f t="shared" si="596"/>
        <v>0</v>
      </c>
      <c r="AR87" s="76">
        <f t="shared" si="596"/>
        <v>0</v>
      </c>
      <c r="AS87" s="76">
        <f t="shared" si="596"/>
        <v>0</v>
      </c>
      <c r="AT87" s="76">
        <f t="shared" si="596"/>
        <v>0</v>
      </c>
      <c r="AU87" s="76">
        <f t="shared" si="596"/>
        <v>0</v>
      </c>
      <c r="AV87" s="76">
        <f t="shared" si="596"/>
        <v>0</v>
      </c>
      <c r="AW87" s="76">
        <f t="shared" si="596"/>
        <v>0</v>
      </c>
      <c r="AX87" s="76">
        <f t="shared" si="596"/>
        <v>0</v>
      </c>
      <c r="AY87" s="76">
        <f t="shared" si="596"/>
        <v>0</v>
      </c>
      <c r="AZ87" s="76">
        <f t="shared" si="596"/>
        <v>8</v>
      </c>
      <c r="BA87" s="76">
        <f t="shared" si="596"/>
        <v>0</v>
      </c>
      <c r="BB87" s="76">
        <f t="shared" si="596"/>
        <v>0</v>
      </c>
      <c r="BC87" s="76">
        <f t="shared" si="596"/>
        <v>0</v>
      </c>
      <c r="BD87" s="76">
        <f t="shared" si="596"/>
        <v>0</v>
      </c>
      <c r="BE87" s="76">
        <f t="shared" si="596"/>
        <v>0</v>
      </c>
      <c r="BF87" s="76">
        <f t="shared" si="596"/>
        <v>0</v>
      </c>
      <c r="BG87" s="76">
        <f t="shared" si="596"/>
        <v>0</v>
      </c>
      <c r="BH87" s="76">
        <f t="shared" si="596"/>
        <v>0</v>
      </c>
      <c r="BI87" s="76">
        <f t="shared" si="596"/>
        <v>0</v>
      </c>
      <c r="BJ87" s="76">
        <f t="shared" si="596"/>
        <v>0</v>
      </c>
      <c r="BK87" s="76">
        <f t="shared" si="596"/>
        <v>0</v>
      </c>
      <c r="BL87" s="76">
        <f t="shared" si="596"/>
        <v>0</v>
      </c>
      <c r="BM87" s="76">
        <f t="shared" si="596"/>
        <v>0</v>
      </c>
      <c r="BN87" s="76">
        <f t="shared" si="596"/>
        <v>0</v>
      </c>
      <c r="BO87" s="76">
        <f t="shared" si="596"/>
        <v>0</v>
      </c>
      <c r="BP87" s="76">
        <f t="shared" si="596"/>
        <v>0</v>
      </c>
      <c r="BQ87" s="76">
        <f t="shared" si="596"/>
        <v>7</v>
      </c>
      <c r="BR87" s="76">
        <f t="shared" si="596"/>
        <v>0</v>
      </c>
      <c r="BS87" s="76">
        <f t="shared" si="596"/>
        <v>0</v>
      </c>
      <c r="BT87" s="76">
        <f t="shared" si="596"/>
        <v>0</v>
      </c>
      <c r="BU87" s="76">
        <f t="shared" si="596"/>
        <v>0</v>
      </c>
      <c r="BV87" s="76">
        <f t="shared" si="596"/>
        <v>0</v>
      </c>
      <c r="BW87" s="76">
        <f t="shared" si="596"/>
        <v>0</v>
      </c>
      <c r="BX87" s="76">
        <f t="shared" si="596"/>
        <v>0</v>
      </c>
      <c r="BY87" s="76">
        <f t="shared" si="596"/>
        <v>0</v>
      </c>
      <c r="BZ87" s="76">
        <f t="shared" si="596"/>
        <v>0</v>
      </c>
      <c r="CA87" s="76">
        <f t="shared" si="596"/>
        <v>0</v>
      </c>
      <c r="CB87" s="76">
        <f t="shared" si="596"/>
        <v>0</v>
      </c>
      <c r="CC87" s="76">
        <f t="shared" si="596"/>
        <v>0</v>
      </c>
      <c r="CD87" s="76">
        <f t="shared" si="596"/>
        <v>0</v>
      </c>
      <c r="CE87" s="76">
        <f t="shared" si="596"/>
        <v>0</v>
      </c>
      <c r="CF87" s="76">
        <f t="shared" si="596"/>
        <v>0</v>
      </c>
      <c r="CG87" s="76">
        <f t="shared" si="596"/>
        <v>0</v>
      </c>
      <c r="CH87" s="76">
        <f t="shared" si="596"/>
        <v>9</v>
      </c>
      <c r="CI87" s="76">
        <f t="shared" si="596"/>
        <v>0</v>
      </c>
      <c r="CJ87" s="76">
        <f t="shared" si="596"/>
        <v>0</v>
      </c>
      <c r="CK87" s="76">
        <f t="shared" si="596"/>
        <v>0</v>
      </c>
      <c r="CL87" s="76">
        <f t="shared" si="596"/>
        <v>0</v>
      </c>
      <c r="CM87" s="76">
        <f t="shared" si="596"/>
        <v>0</v>
      </c>
      <c r="CN87" s="76">
        <f t="shared" si="596"/>
        <v>0</v>
      </c>
      <c r="CO87" s="76">
        <f t="shared" si="596"/>
        <v>0</v>
      </c>
      <c r="CP87" s="76">
        <f t="shared" si="596"/>
        <v>0</v>
      </c>
      <c r="CQ87" s="76">
        <f t="shared" si="596"/>
        <v>0</v>
      </c>
      <c r="CR87" s="76">
        <f t="shared" si="596"/>
        <v>0</v>
      </c>
      <c r="CS87" s="76">
        <f t="shared" si="596"/>
        <v>0</v>
      </c>
      <c r="CT87" s="76">
        <f t="shared" si="596"/>
        <v>0</v>
      </c>
      <c r="CU87" s="76">
        <f t="shared" si="596"/>
        <v>0</v>
      </c>
      <c r="CV87" s="76">
        <f t="shared" ref="CV87:EW87" si="597">SUM(CV84,CV85)</f>
        <v>0</v>
      </c>
      <c r="CW87" s="76">
        <f t="shared" si="597"/>
        <v>0</v>
      </c>
      <c r="CX87" s="76">
        <f t="shared" si="597"/>
        <v>0</v>
      </c>
      <c r="CY87" s="76">
        <f t="shared" si="597"/>
        <v>7</v>
      </c>
      <c r="CZ87" s="76">
        <f t="shared" si="597"/>
        <v>0</v>
      </c>
      <c r="DA87" s="76">
        <f t="shared" si="597"/>
        <v>0</v>
      </c>
      <c r="DB87" s="76">
        <f t="shared" si="597"/>
        <v>0</v>
      </c>
      <c r="DC87" s="76">
        <f t="shared" si="597"/>
        <v>0</v>
      </c>
      <c r="DD87" s="76">
        <f t="shared" si="597"/>
        <v>0</v>
      </c>
      <c r="DE87" s="76">
        <f t="shared" si="597"/>
        <v>0</v>
      </c>
      <c r="DF87" s="76">
        <f t="shared" si="597"/>
        <v>0</v>
      </c>
      <c r="DG87" s="76">
        <f t="shared" si="597"/>
        <v>0</v>
      </c>
      <c r="DH87" s="76">
        <f t="shared" si="597"/>
        <v>0</v>
      </c>
      <c r="DI87" s="76">
        <f t="shared" si="597"/>
        <v>0</v>
      </c>
      <c r="DJ87" s="76">
        <f t="shared" si="597"/>
        <v>0</v>
      </c>
      <c r="DK87" s="76">
        <f t="shared" si="597"/>
        <v>0</v>
      </c>
      <c r="DL87" s="76">
        <f t="shared" si="597"/>
        <v>0</v>
      </c>
      <c r="DM87" s="76">
        <f t="shared" si="597"/>
        <v>0</v>
      </c>
      <c r="DN87" s="76">
        <f t="shared" si="597"/>
        <v>0</v>
      </c>
      <c r="DO87" s="76">
        <f t="shared" si="597"/>
        <v>0</v>
      </c>
      <c r="DP87" s="76">
        <f t="shared" si="597"/>
        <v>8</v>
      </c>
      <c r="DQ87" s="76">
        <f t="shared" si="597"/>
        <v>0</v>
      </c>
      <c r="DR87" s="76">
        <f t="shared" si="597"/>
        <v>0</v>
      </c>
      <c r="DS87" s="76">
        <f t="shared" si="597"/>
        <v>0</v>
      </c>
      <c r="DT87" s="76">
        <f t="shared" si="597"/>
        <v>0</v>
      </c>
      <c r="DU87" s="76">
        <f t="shared" si="597"/>
        <v>0</v>
      </c>
      <c r="DV87" s="76">
        <f t="shared" si="597"/>
        <v>0</v>
      </c>
      <c r="DW87" s="76">
        <f t="shared" si="597"/>
        <v>0</v>
      </c>
      <c r="DX87" s="76">
        <f t="shared" si="597"/>
        <v>0</v>
      </c>
      <c r="DY87" s="76">
        <f t="shared" si="597"/>
        <v>0</v>
      </c>
      <c r="DZ87" s="76">
        <f t="shared" si="597"/>
        <v>0</v>
      </c>
      <c r="EA87" s="76">
        <f t="shared" si="597"/>
        <v>0</v>
      </c>
      <c r="EB87" s="76">
        <f t="shared" si="597"/>
        <v>0</v>
      </c>
      <c r="EC87" s="76">
        <f t="shared" si="597"/>
        <v>0</v>
      </c>
      <c r="ED87" s="76">
        <f t="shared" si="597"/>
        <v>0</v>
      </c>
      <c r="EE87" s="76">
        <f t="shared" si="597"/>
        <v>0</v>
      </c>
      <c r="EF87" s="76">
        <f t="shared" si="597"/>
        <v>0</v>
      </c>
      <c r="EG87" s="76">
        <f t="shared" si="597"/>
        <v>7</v>
      </c>
      <c r="EH87" s="76">
        <f t="shared" si="597"/>
        <v>0</v>
      </c>
      <c r="EI87" s="76">
        <f t="shared" si="597"/>
        <v>0</v>
      </c>
      <c r="EJ87" s="76">
        <f t="shared" si="597"/>
        <v>0</v>
      </c>
      <c r="EK87" s="76">
        <f t="shared" si="597"/>
        <v>0</v>
      </c>
      <c r="EL87" s="76">
        <f t="shared" si="597"/>
        <v>0</v>
      </c>
      <c r="EM87" s="76">
        <f t="shared" si="597"/>
        <v>0</v>
      </c>
      <c r="EN87" s="76">
        <f t="shared" si="597"/>
        <v>0</v>
      </c>
      <c r="EO87" s="76">
        <f t="shared" si="597"/>
        <v>0</v>
      </c>
      <c r="EP87" s="76">
        <f t="shared" si="597"/>
        <v>0</v>
      </c>
      <c r="EQ87" s="76">
        <f t="shared" si="597"/>
        <v>0</v>
      </c>
      <c r="ER87" s="76">
        <f t="shared" si="597"/>
        <v>0</v>
      </c>
      <c r="ES87" s="76">
        <f t="shared" si="597"/>
        <v>0</v>
      </c>
      <c r="ET87" s="76">
        <f t="shared" si="597"/>
        <v>0</v>
      </c>
      <c r="EU87" s="76">
        <f t="shared" si="597"/>
        <v>0</v>
      </c>
      <c r="EV87" s="76">
        <f t="shared" si="597"/>
        <v>0</v>
      </c>
      <c r="EW87" s="76">
        <f t="shared" si="597"/>
        <v>0</v>
      </c>
      <c r="EX87" s="76">
        <f>SUM(EX84,EX85)</f>
        <v>9</v>
      </c>
      <c r="EY87" s="76">
        <f t="shared" ref="EY87:GC87" si="598">SUM(EY84,EY85)+SUM(EY86,EY86)</f>
        <v>0</v>
      </c>
      <c r="EZ87" s="76">
        <f t="shared" si="598"/>
        <v>0</v>
      </c>
      <c r="FA87" s="76">
        <f t="shared" si="598"/>
        <v>0</v>
      </c>
      <c r="FB87" s="76">
        <f t="shared" si="598"/>
        <v>0</v>
      </c>
      <c r="FC87" s="76">
        <f t="shared" si="598"/>
        <v>0</v>
      </c>
      <c r="FD87" s="76">
        <f t="shared" si="598"/>
        <v>0</v>
      </c>
      <c r="FE87" s="76">
        <f t="shared" si="598"/>
        <v>0</v>
      </c>
      <c r="FF87" s="76">
        <f t="shared" si="598"/>
        <v>0</v>
      </c>
      <c r="FG87" s="76">
        <f t="shared" si="598"/>
        <v>0</v>
      </c>
      <c r="FH87" s="76">
        <f t="shared" si="598"/>
        <v>0</v>
      </c>
      <c r="FI87" s="76">
        <f t="shared" si="598"/>
        <v>0</v>
      </c>
      <c r="FJ87" s="76">
        <f t="shared" si="598"/>
        <v>0</v>
      </c>
      <c r="FK87" s="76">
        <f t="shared" si="598"/>
        <v>0</v>
      </c>
      <c r="FL87" s="76">
        <f t="shared" si="598"/>
        <v>0</v>
      </c>
      <c r="FM87" s="76">
        <f t="shared" si="598"/>
        <v>0</v>
      </c>
      <c r="FN87" s="76">
        <f t="shared" si="598"/>
        <v>0</v>
      </c>
      <c r="FO87" s="76">
        <f t="shared" si="598"/>
        <v>0</v>
      </c>
      <c r="FP87" s="76">
        <f t="shared" si="598"/>
        <v>0</v>
      </c>
      <c r="FQ87" s="76">
        <f t="shared" si="598"/>
        <v>0</v>
      </c>
      <c r="FR87" s="76">
        <f t="shared" si="598"/>
        <v>0</v>
      </c>
      <c r="FS87" s="76">
        <f t="shared" si="598"/>
        <v>0</v>
      </c>
      <c r="FT87" s="76">
        <f t="shared" si="598"/>
        <v>0</v>
      </c>
      <c r="FU87" s="76">
        <f t="shared" si="598"/>
        <v>0</v>
      </c>
      <c r="FV87" s="76">
        <f t="shared" si="598"/>
        <v>0</v>
      </c>
      <c r="FW87" s="76">
        <f t="shared" si="598"/>
        <v>0</v>
      </c>
      <c r="FX87" s="76">
        <f t="shared" si="598"/>
        <v>0</v>
      </c>
      <c r="FY87" s="76">
        <f t="shared" si="598"/>
        <v>0</v>
      </c>
      <c r="FZ87" s="76">
        <f t="shared" si="598"/>
        <v>0</v>
      </c>
      <c r="GA87" s="76">
        <f t="shared" si="598"/>
        <v>0</v>
      </c>
      <c r="GB87" s="76">
        <f t="shared" si="598"/>
        <v>0</v>
      </c>
      <c r="GC87" s="76">
        <f t="shared" si="598"/>
        <v>0</v>
      </c>
      <c r="GD87" s="76">
        <f t="shared" ref="GD87:HN87" si="599">SUM(GD84,GD85)+SUM(GD86,GD86)</f>
        <v>0</v>
      </c>
      <c r="GE87" s="76">
        <f t="shared" si="599"/>
        <v>0</v>
      </c>
      <c r="GF87" s="76">
        <f t="shared" si="599"/>
        <v>0</v>
      </c>
      <c r="GG87" s="76">
        <f t="shared" si="599"/>
        <v>0</v>
      </c>
      <c r="GH87" s="76">
        <f t="shared" si="599"/>
        <v>0</v>
      </c>
      <c r="GI87" s="76">
        <f t="shared" si="599"/>
        <v>0</v>
      </c>
      <c r="GJ87" s="76">
        <f t="shared" si="599"/>
        <v>0</v>
      </c>
      <c r="GK87" s="76">
        <f t="shared" si="599"/>
        <v>0</v>
      </c>
      <c r="GL87" s="76">
        <f t="shared" si="599"/>
        <v>0</v>
      </c>
      <c r="GM87" s="76">
        <f t="shared" si="599"/>
        <v>0</v>
      </c>
      <c r="GN87" s="76">
        <f t="shared" si="599"/>
        <v>0</v>
      </c>
      <c r="GO87" s="76">
        <f t="shared" si="599"/>
        <v>0</v>
      </c>
      <c r="GP87" s="76">
        <f t="shared" si="599"/>
        <v>0</v>
      </c>
      <c r="GQ87" s="76">
        <f t="shared" si="599"/>
        <v>0</v>
      </c>
      <c r="GR87" s="76">
        <f t="shared" si="599"/>
        <v>0</v>
      </c>
      <c r="GS87" s="76">
        <f t="shared" si="599"/>
        <v>0</v>
      </c>
      <c r="GT87" s="76">
        <f t="shared" si="599"/>
        <v>0</v>
      </c>
      <c r="GU87" s="76">
        <f t="shared" si="599"/>
        <v>0</v>
      </c>
      <c r="GV87" s="76">
        <f t="shared" si="599"/>
        <v>0</v>
      </c>
      <c r="GW87" s="76">
        <f t="shared" si="599"/>
        <v>0</v>
      </c>
      <c r="GX87" s="76">
        <f t="shared" si="599"/>
        <v>0</v>
      </c>
      <c r="GY87" s="76">
        <f t="shared" si="599"/>
        <v>0</v>
      </c>
      <c r="GZ87" s="76">
        <f t="shared" si="599"/>
        <v>0</v>
      </c>
      <c r="HA87" s="76">
        <f t="shared" si="599"/>
        <v>0</v>
      </c>
      <c r="HB87" s="76">
        <f t="shared" si="599"/>
        <v>0</v>
      </c>
      <c r="HC87" s="76">
        <f t="shared" si="599"/>
        <v>0</v>
      </c>
      <c r="HD87" s="76">
        <f t="shared" si="599"/>
        <v>0</v>
      </c>
      <c r="HE87" s="76">
        <f t="shared" si="599"/>
        <v>0</v>
      </c>
      <c r="HF87" s="76">
        <f t="shared" si="599"/>
        <v>0</v>
      </c>
      <c r="HG87" s="76">
        <f t="shared" si="599"/>
        <v>0</v>
      </c>
      <c r="HH87" s="76">
        <f t="shared" si="599"/>
        <v>0</v>
      </c>
      <c r="HI87" s="76">
        <f t="shared" si="599"/>
        <v>0</v>
      </c>
      <c r="HJ87" s="76">
        <f t="shared" si="599"/>
        <v>0</v>
      </c>
      <c r="HK87" s="76">
        <f t="shared" si="599"/>
        <v>0</v>
      </c>
      <c r="HL87" s="76">
        <f t="shared" si="599"/>
        <v>0</v>
      </c>
      <c r="HM87" s="76">
        <f t="shared" si="599"/>
        <v>0</v>
      </c>
      <c r="HN87" s="76">
        <f t="shared" si="599"/>
        <v>0</v>
      </c>
      <c r="HO87" s="24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220"/>
    </row>
    <row r="88" spans="1:239" s="1" customFormat="1" ht="33.75" customHeight="1" x14ac:dyDescent="0.3">
      <c r="A88" s="226" t="s">
        <v>187</v>
      </c>
      <c r="B88" s="207"/>
      <c r="D88" s="154"/>
      <c r="H88" s="215"/>
      <c r="K88" s="226" t="s">
        <v>131</v>
      </c>
      <c r="O88" s="215"/>
      <c r="Z88" s="98"/>
      <c r="AB88" s="215" t="s">
        <v>212</v>
      </c>
      <c r="AG88" s="1" t="s">
        <v>213</v>
      </c>
      <c r="AZ88" s="215"/>
      <c r="BB88" s="155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EF88" s="98"/>
      <c r="IE88" s="222"/>
    </row>
    <row r="89" spans="1:239" s="1" customFormat="1" ht="20.25" hidden="1" customHeight="1" x14ac:dyDescent="0.3">
      <c r="A89" s="238" t="s">
        <v>0</v>
      </c>
      <c r="B89" s="208"/>
      <c r="C89" s="153"/>
      <c r="D89" s="250"/>
      <c r="E89" s="209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2"/>
      <c r="AC89" s="212"/>
      <c r="AD89" s="213"/>
      <c r="AE89" s="213"/>
      <c r="AF89" s="213"/>
      <c r="AG89" s="214"/>
      <c r="AH89" s="156"/>
      <c r="AI89" s="156"/>
      <c r="AJ89" s="156"/>
      <c r="AK89" s="156"/>
      <c r="AL89" s="156"/>
      <c r="CY89" s="98"/>
      <c r="IE89" s="222"/>
    </row>
    <row r="90" spans="1:239" ht="19.5" hidden="1" customHeight="1" x14ac:dyDescent="0.25">
      <c r="IE90" s="223"/>
    </row>
    <row r="91" spans="1:239" ht="19.5" hidden="1" customHeight="1" x14ac:dyDescent="0.25">
      <c r="IE91" s="223"/>
    </row>
    <row r="92" spans="1:239" ht="19.5" hidden="1" customHeight="1" x14ac:dyDescent="0.25">
      <c r="IE92" s="223"/>
    </row>
    <row r="93" spans="1:239" hidden="1" x14ac:dyDescent="0.25">
      <c r="IE93" s="223"/>
    </row>
    <row r="94" spans="1:239" hidden="1" x14ac:dyDescent="0.25">
      <c r="IE94" s="223"/>
    </row>
    <row r="95" spans="1:239" hidden="1" x14ac:dyDescent="0.25">
      <c r="IE95" s="223"/>
    </row>
    <row r="96" spans="1:239" hidden="1" x14ac:dyDescent="0.25">
      <c r="IE96" s="223"/>
    </row>
    <row r="97" spans="239:239" hidden="1" x14ac:dyDescent="0.25">
      <c r="IE97" s="223"/>
    </row>
    <row r="98" spans="239:239" hidden="1" x14ac:dyDescent="0.25">
      <c r="IE98" s="223"/>
    </row>
    <row r="99" spans="239:239" hidden="1" x14ac:dyDescent="0.25">
      <c r="IE99" s="223"/>
    </row>
    <row r="100" spans="239:239" x14ac:dyDescent="0.25">
      <c r="IE100" s="223"/>
    </row>
    <row r="101" spans="239:239" x14ac:dyDescent="0.25">
      <c r="IE101" s="223"/>
    </row>
    <row r="102" spans="239:239" x14ac:dyDescent="0.25">
      <c r="IE102" s="223"/>
    </row>
    <row r="103" spans="239:239" x14ac:dyDescent="0.25">
      <c r="IE103" s="223"/>
    </row>
    <row r="104" spans="239:239" x14ac:dyDescent="0.25">
      <c r="IE104" s="223"/>
    </row>
    <row r="105" spans="239:239" x14ac:dyDescent="0.25">
      <c r="IE105" s="223"/>
    </row>
    <row r="106" spans="239:239" x14ac:dyDescent="0.25">
      <c r="IE106" s="223"/>
    </row>
    <row r="107" spans="239:239" x14ac:dyDescent="0.25">
      <c r="IE107" s="223"/>
    </row>
    <row r="108" spans="239:239" x14ac:dyDescent="0.25">
      <c r="IE108" s="223"/>
    </row>
  </sheetData>
  <autoFilter ref="A19:IE97"/>
  <dataConsolidate/>
  <mergeCells count="197">
    <mergeCell ref="EQ15:EQ17"/>
    <mergeCell ref="ER15:ER17"/>
    <mergeCell ref="EN15:EN17"/>
    <mergeCell ref="BR14:BR17"/>
    <mergeCell ref="BT14:BT17"/>
    <mergeCell ref="BU14:BU17"/>
    <mergeCell ref="BV15:BV17"/>
    <mergeCell ref="BZ15:BZ17"/>
    <mergeCell ref="CA15:CA17"/>
    <mergeCell ref="EO15:EO17"/>
    <mergeCell ref="EI14:EI17"/>
    <mergeCell ref="EC15:EC17"/>
    <mergeCell ref="DU15:DU17"/>
    <mergeCell ref="DV15:DV17"/>
    <mergeCell ref="CX14:CX17"/>
    <mergeCell ref="DK15:DK17"/>
    <mergeCell ref="DC14:DC17"/>
    <mergeCell ref="DL15:DL17"/>
    <mergeCell ref="DF15:DF17"/>
    <mergeCell ref="DG15:DG17"/>
    <mergeCell ref="DH15:DH17"/>
    <mergeCell ref="DD15:DD17"/>
    <mergeCell ref="DE15:DE17"/>
    <mergeCell ref="DB14:DB17"/>
    <mergeCell ref="CJ14:CJ17"/>
    <mergeCell ref="CK14:CK17"/>
    <mergeCell ref="CZ14:CZ17"/>
    <mergeCell ref="EH14:EH17"/>
    <mergeCell ref="DI15:DI17"/>
    <mergeCell ref="DJ15:DJ17"/>
    <mergeCell ref="BW15:BW17"/>
    <mergeCell ref="BS14:BS17"/>
    <mergeCell ref="CV14:CW17"/>
    <mergeCell ref="DA14:DA17"/>
    <mergeCell ref="CR15:CR17"/>
    <mergeCell ref="BY15:BY17"/>
    <mergeCell ref="CU15:CU17"/>
    <mergeCell ref="CT15:CT17"/>
    <mergeCell ref="CB15:CB17"/>
    <mergeCell ref="CC15:CC17"/>
    <mergeCell ref="CE14:CF17"/>
    <mergeCell ref="CG14:CG17"/>
    <mergeCell ref="CD15:CD17"/>
    <mergeCell ref="CI14:CI17"/>
    <mergeCell ref="CS15:CS17"/>
    <mergeCell ref="CL14:CL17"/>
    <mergeCell ref="CN15:CN17"/>
    <mergeCell ref="CM15:CM17"/>
    <mergeCell ref="CO15:CO17"/>
    <mergeCell ref="CP15:CP17"/>
    <mergeCell ref="CQ15:CQ17"/>
    <mergeCell ref="FJ15:FJ17"/>
    <mergeCell ref="EZ14:EZ17"/>
    <mergeCell ref="FA14:FA17"/>
    <mergeCell ref="EU14:EV17"/>
    <mergeCell ref="FI15:FI17"/>
    <mergeCell ref="AC13:AC17"/>
    <mergeCell ref="AK14:AK17"/>
    <mergeCell ref="AL14:AL17"/>
    <mergeCell ref="AU15:AU17"/>
    <mergeCell ref="AM14:AM17"/>
    <mergeCell ref="FD15:FD17"/>
    <mergeCell ref="FE15:FE17"/>
    <mergeCell ref="FF15:FF17"/>
    <mergeCell ref="FH15:FH17"/>
    <mergeCell ref="AD13:AD17"/>
    <mergeCell ref="AE13:AE17"/>
    <mergeCell ref="BA14:BA17"/>
    <mergeCell ref="BB14:BB17"/>
    <mergeCell ref="BC14:BC17"/>
    <mergeCell ref="BL15:BL17"/>
    <mergeCell ref="BX15:BX17"/>
    <mergeCell ref="EY14:EY17"/>
    <mergeCell ref="FC15:FC17"/>
    <mergeCell ref="BM15:BM17"/>
    <mergeCell ref="E11:X12"/>
    <mergeCell ref="AB11:AE12"/>
    <mergeCell ref="V13:V17"/>
    <mergeCell ref="W13:W17"/>
    <mergeCell ref="AB13:AB17"/>
    <mergeCell ref="AW14:AX17"/>
    <mergeCell ref="O13:O17"/>
    <mergeCell ref="AF11:AG12"/>
    <mergeCell ref="L13:L17"/>
    <mergeCell ref="K13:K17"/>
    <mergeCell ref="P13:P17"/>
    <mergeCell ref="T13:T17"/>
    <mergeCell ref="AJ14:AJ17"/>
    <mergeCell ref="G13:G17"/>
    <mergeCell ref="Z11:Z17"/>
    <mergeCell ref="AY14:AY17"/>
    <mergeCell ref="AN15:AN17"/>
    <mergeCell ref="AO15:AO17"/>
    <mergeCell ref="AP15:AP17"/>
    <mergeCell ref="AQ15:AQ17"/>
    <mergeCell ref="AR15:AR17"/>
    <mergeCell ref="AS15:AS17"/>
    <mergeCell ref="AT15:AT17"/>
    <mergeCell ref="AV15:AV17"/>
    <mergeCell ref="BD14:BD17"/>
    <mergeCell ref="BN14:BO17"/>
    <mergeCell ref="BP14:BP17"/>
    <mergeCell ref="BE15:BE17"/>
    <mergeCell ref="BF15:BF17"/>
    <mergeCell ref="BG15:BG17"/>
    <mergeCell ref="BH15:BH17"/>
    <mergeCell ref="BI15:BI17"/>
    <mergeCell ref="BJ15:BJ17"/>
    <mergeCell ref="BK15:BK17"/>
    <mergeCell ref="DM14:DN17"/>
    <mergeCell ref="DT14:DT17"/>
    <mergeCell ref="DO14:DO17"/>
    <mergeCell ref="FG15:FG17"/>
    <mergeCell ref="DW15:DW17"/>
    <mergeCell ref="DX15:DX17"/>
    <mergeCell ref="DS14:DS17"/>
    <mergeCell ref="DQ14:DQ17"/>
    <mergeCell ref="DR14:DR17"/>
    <mergeCell ref="ED14:EE17"/>
    <mergeCell ref="ET15:ET17"/>
    <mergeCell ref="EP15:EP17"/>
    <mergeCell ref="DY15:DY17"/>
    <mergeCell ref="EW14:EW17"/>
    <mergeCell ref="DZ15:DZ17"/>
    <mergeCell ref="EA15:EA17"/>
    <mergeCell ref="EB15:EB17"/>
    <mergeCell ref="EK14:EK17"/>
    <mergeCell ref="EJ14:EJ17"/>
    <mergeCell ref="EF14:EF17"/>
    <mergeCell ref="FB14:FB17"/>
    <mergeCell ref="EL15:EL17"/>
    <mergeCell ref="EM15:EM17"/>
    <mergeCell ref="ES15:ES17"/>
    <mergeCell ref="FK15:FK17"/>
    <mergeCell ref="GC14:GD17"/>
    <mergeCell ref="GE14:GE17"/>
    <mergeCell ref="FT15:FT17"/>
    <mergeCell ref="FU15:FU17"/>
    <mergeCell ref="FV15:FV17"/>
    <mergeCell ref="FW15:FW17"/>
    <mergeCell ref="FX15:FX17"/>
    <mergeCell ref="FY15:FY17"/>
    <mergeCell ref="FZ15:FZ17"/>
    <mergeCell ref="FN14:FN17"/>
    <mergeCell ref="GB15:GB17"/>
    <mergeCell ref="FR14:FR17"/>
    <mergeCell ref="FP14:FP17"/>
    <mergeCell ref="FQ14:FQ17"/>
    <mergeCell ref="FS14:FS17"/>
    <mergeCell ref="FL14:FM17"/>
    <mergeCell ref="HD15:HD17"/>
    <mergeCell ref="HE15:HE17"/>
    <mergeCell ref="GY14:GY17"/>
    <mergeCell ref="GZ14:GZ17"/>
    <mergeCell ref="HA14:HA17"/>
    <mergeCell ref="HB15:HB17"/>
    <mergeCell ref="GA15:GA17"/>
    <mergeCell ref="HC15:HC17"/>
    <mergeCell ref="GM15:GM17"/>
    <mergeCell ref="GN15:GN17"/>
    <mergeCell ref="GO15:GO17"/>
    <mergeCell ref="GP15:GP17"/>
    <mergeCell ref="GX14:GX17"/>
    <mergeCell ref="GT14:GU17"/>
    <mergeCell ref="GV14:GV17"/>
    <mergeCell ref="GR15:GR17"/>
    <mergeCell ref="GQ15:GQ17"/>
    <mergeCell ref="GJ14:GJ17"/>
    <mergeCell ref="GK15:GK17"/>
    <mergeCell ref="GL15:GL17"/>
    <mergeCell ref="GH14:GH17"/>
    <mergeCell ref="GI14:GI17"/>
    <mergeCell ref="GG14:GG17"/>
    <mergeCell ref="E87:AG87"/>
    <mergeCell ref="IB14:IC17"/>
    <mergeCell ref="ID14:ID17"/>
    <mergeCell ref="HS15:HS17"/>
    <mergeCell ref="HT15:HT17"/>
    <mergeCell ref="HU15:HU17"/>
    <mergeCell ref="HV15:HV17"/>
    <mergeCell ref="HW15:HW17"/>
    <mergeCell ref="HX15:HX17"/>
    <mergeCell ref="HZ15:HZ17"/>
    <mergeCell ref="IA15:IA17"/>
    <mergeCell ref="HH15:HH17"/>
    <mergeCell ref="HR14:HR17"/>
    <mergeCell ref="HO14:HO17"/>
    <mergeCell ref="HI15:HI17"/>
    <mergeCell ref="HJ15:HJ17"/>
    <mergeCell ref="HK14:HL17"/>
    <mergeCell ref="HM14:HM17"/>
    <mergeCell ref="HP14:HP17"/>
    <mergeCell ref="HQ14:HQ17"/>
    <mergeCell ref="HY15:HY17"/>
    <mergeCell ref="GS15:GS17"/>
    <mergeCell ref="HF15:HF17"/>
    <mergeCell ref="HG15:HG17"/>
  </mergeCells>
  <phoneticPr fontId="16" type="noConversion"/>
  <printOptions horizontalCentered="1"/>
  <pageMargins left="7.874015748031496E-2" right="7.874015748031496E-2" top="0.19685039370078741" bottom="0.19685039370078741" header="0" footer="0"/>
  <pageSetup paperSize="9" scale="35" fitToHeight="2" orientation="landscape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E21" sqref="E21"/>
    </sheetView>
  </sheetViews>
  <sheetFormatPr defaultRowHeight="15.75" x14ac:dyDescent="0.25"/>
  <sheetData>
    <row r="1" spans="1:13" ht="18.75" x14ac:dyDescent="0.3">
      <c r="A1" s="426" t="s">
        <v>96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3" x14ac:dyDescent="0.25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</row>
    <row r="3" spans="1:13" x14ac:dyDescent="0.25">
      <c r="A3" s="427"/>
      <c r="B3" s="428" t="s">
        <v>97</v>
      </c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</row>
    <row r="4" spans="1:13" x14ac:dyDescent="0.25">
      <c r="A4" s="427"/>
      <c r="B4" s="427"/>
      <c r="C4" s="429"/>
      <c r="D4" s="430"/>
      <c r="E4" s="429" t="s">
        <v>114</v>
      </c>
      <c r="F4" s="430" t="s">
        <v>98</v>
      </c>
      <c r="G4" s="427"/>
      <c r="H4" s="427"/>
      <c r="I4" s="427"/>
      <c r="J4" s="427"/>
      <c r="K4" s="427"/>
      <c r="L4" s="427"/>
      <c r="M4" s="427"/>
    </row>
    <row r="5" spans="1:13" x14ac:dyDescent="0.25">
      <c r="A5" s="427"/>
      <c r="B5" s="427"/>
      <c r="C5" s="429"/>
      <c r="D5" s="430"/>
      <c r="E5" s="429" t="s">
        <v>113</v>
      </c>
      <c r="F5" s="430" t="s">
        <v>95</v>
      </c>
      <c r="G5" s="427"/>
      <c r="H5" s="427"/>
      <c r="I5" s="427"/>
      <c r="J5" s="427"/>
      <c r="K5" s="427"/>
      <c r="L5" s="427"/>
      <c r="M5" s="427"/>
    </row>
    <row r="6" spans="1:13" x14ac:dyDescent="0.25">
      <c r="A6" s="427"/>
      <c r="B6" s="427"/>
      <c r="C6" s="429"/>
      <c r="D6" s="430"/>
      <c r="E6" s="429" t="s">
        <v>111</v>
      </c>
      <c r="F6" s="430" t="s">
        <v>115</v>
      </c>
      <c r="G6" s="427"/>
      <c r="H6" s="427"/>
      <c r="I6" s="427"/>
      <c r="J6" s="427"/>
      <c r="K6" s="427"/>
      <c r="L6" s="427"/>
      <c r="M6" s="427"/>
    </row>
    <row r="7" spans="1:13" x14ac:dyDescent="0.25">
      <c r="A7" s="427"/>
      <c r="B7" s="427"/>
      <c r="C7" s="431"/>
      <c r="D7" s="430"/>
      <c r="E7" s="429" t="s">
        <v>116</v>
      </c>
      <c r="F7" s="430" t="s">
        <v>119</v>
      </c>
      <c r="G7" s="427"/>
      <c r="H7" s="427"/>
      <c r="I7" s="427"/>
      <c r="J7" s="427"/>
      <c r="K7" s="427"/>
      <c r="L7" s="427"/>
      <c r="M7" s="427"/>
    </row>
    <row r="8" spans="1:13" x14ac:dyDescent="0.25">
      <c r="A8" s="427"/>
      <c r="B8" s="427"/>
      <c r="C8" s="431"/>
      <c r="D8" s="430"/>
      <c r="E8" s="429" t="s">
        <v>117</v>
      </c>
      <c r="F8" s="430" t="s">
        <v>120</v>
      </c>
      <c r="G8" s="427"/>
      <c r="H8" s="427"/>
      <c r="I8" s="427"/>
      <c r="J8" s="427"/>
      <c r="K8" s="427"/>
      <c r="L8" s="427"/>
      <c r="M8" s="427"/>
    </row>
    <row r="9" spans="1:13" x14ac:dyDescent="0.25">
      <c r="A9" s="427"/>
      <c r="B9" s="427"/>
      <c r="C9" s="431"/>
      <c r="D9" s="430"/>
      <c r="E9" s="429" t="s">
        <v>118</v>
      </c>
      <c r="F9" s="430" t="s">
        <v>121</v>
      </c>
      <c r="G9" s="427"/>
      <c r="H9" s="427"/>
      <c r="I9" s="427"/>
      <c r="J9" s="427"/>
      <c r="K9" s="427"/>
      <c r="L9" s="427"/>
      <c r="M9" s="427"/>
    </row>
    <row r="10" spans="1:13" x14ac:dyDescent="0.25">
      <c r="A10" s="427"/>
      <c r="B10" s="427"/>
      <c r="C10" s="431"/>
      <c r="D10" s="430"/>
      <c r="E10" s="427"/>
      <c r="F10" s="427"/>
      <c r="G10" s="427"/>
      <c r="H10" s="427"/>
      <c r="I10" s="427"/>
      <c r="J10" s="427"/>
      <c r="K10" s="427"/>
      <c r="L10" s="427"/>
      <c r="M10" s="427"/>
    </row>
    <row r="11" spans="1:13" x14ac:dyDescent="0.25">
      <c r="A11" s="427"/>
      <c r="B11" s="428" t="s">
        <v>102</v>
      </c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</row>
    <row r="12" spans="1:13" x14ac:dyDescent="0.25">
      <c r="A12" s="427"/>
      <c r="B12" s="427"/>
      <c r="C12" s="427"/>
      <c r="D12" s="427"/>
      <c r="E12" s="429" t="s">
        <v>110</v>
      </c>
      <c r="F12" s="432" t="s">
        <v>99</v>
      </c>
      <c r="G12" s="427"/>
      <c r="H12" s="427"/>
      <c r="I12" s="427"/>
      <c r="J12" s="427"/>
      <c r="K12" s="427"/>
      <c r="L12" s="427"/>
      <c r="M12" s="427"/>
    </row>
    <row r="13" spans="1:13" x14ac:dyDescent="0.25">
      <c r="A13" s="427"/>
      <c r="B13" s="427"/>
      <c r="C13" s="427"/>
      <c r="D13" s="427"/>
      <c r="E13" s="429" t="s">
        <v>100</v>
      </c>
      <c r="F13" s="432" t="s">
        <v>101</v>
      </c>
      <c r="G13" s="427"/>
      <c r="H13" s="427"/>
      <c r="I13" s="427"/>
      <c r="J13" s="427"/>
      <c r="K13" s="427"/>
      <c r="L13" s="427"/>
      <c r="M13" s="427"/>
    </row>
    <row r="14" spans="1:13" x14ac:dyDescent="0.25">
      <c r="A14" s="427"/>
      <c r="B14" s="427"/>
      <c r="C14" s="427"/>
      <c r="D14" s="427"/>
      <c r="E14" s="429" t="s">
        <v>109</v>
      </c>
      <c r="F14" s="432" t="s">
        <v>103</v>
      </c>
      <c r="G14" s="427"/>
      <c r="H14" s="427"/>
      <c r="I14" s="427"/>
      <c r="J14" s="427"/>
      <c r="K14" s="427"/>
      <c r="L14" s="427"/>
      <c r="M14" s="427"/>
    </row>
    <row r="15" spans="1:13" x14ac:dyDescent="0.25">
      <c r="A15" s="427"/>
      <c r="B15" s="427"/>
      <c r="C15" s="427"/>
      <c r="D15" s="427"/>
      <c r="E15" s="429" t="s">
        <v>108</v>
      </c>
      <c r="F15" s="432" t="s">
        <v>104</v>
      </c>
      <c r="G15" s="427"/>
      <c r="H15" s="427"/>
      <c r="I15" s="427"/>
      <c r="J15" s="427"/>
      <c r="K15" s="427"/>
      <c r="L15" s="427"/>
      <c r="M15" s="427"/>
    </row>
    <row r="16" spans="1:13" x14ac:dyDescent="0.25">
      <c r="A16" s="427"/>
      <c r="B16" s="427"/>
      <c r="C16" s="427"/>
      <c r="D16" s="427"/>
      <c r="E16" s="429" t="s">
        <v>107</v>
      </c>
      <c r="F16" s="432" t="s">
        <v>105</v>
      </c>
      <c r="G16" s="427"/>
      <c r="H16" s="427"/>
      <c r="I16" s="427"/>
      <c r="J16" s="427"/>
      <c r="K16" s="427"/>
      <c r="L16" s="427"/>
      <c r="M16" s="427"/>
    </row>
    <row r="17" spans="1:13" x14ac:dyDescent="0.25">
      <c r="A17" s="427"/>
      <c r="B17" s="427"/>
      <c r="C17" s="427"/>
      <c r="D17" s="427"/>
      <c r="E17" s="429" t="s">
        <v>112</v>
      </c>
      <c r="F17" s="432" t="s">
        <v>106</v>
      </c>
      <c r="G17" s="432"/>
      <c r="H17" s="427"/>
      <c r="I17" s="427"/>
      <c r="J17" s="427"/>
      <c r="K17" s="427"/>
      <c r="L17" s="427"/>
      <c r="M17" s="427"/>
    </row>
    <row r="18" spans="1:13" x14ac:dyDescent="0.25">
      <c r="A18" s="427"/>
      <c r="B18" s="427"/>
      <c r="C18" s="427"/>
      <c r="D18" s="427"/>
      <c r="E18" s="427"/>
      <c r="F18" s="431"/>
      <c r="G18" s="432"/>
      <c r="H18" s="427"/>
      <c r="I18" s="427"/>
      <c r="J18" s="427"/>
      <c r="K18" s="427"/>
      <c r="L18" s="427"/>
      <c r="M18" s="427"/>
    </row>
    <row r="19" spans="1:13" x14ac:dyDescent="0.25">
      <c r="F19" s="225"/>
      <c r="G19" s="223"/>
    </row>
    <row r="20" spans="1:13" x14ac:dyDescent="0.25">
      <c r="C20" s="225"/>
      <c r="D20" s="223"/>
    </row>
    <row r="21" spans="1:13" x14ac:dyDescent="0.25">
      <c r="C21" s="225"/>
    </row>
    <row r="22" spans="1:13" x14ac:dyDescent="0.25">
      <c r="C22" s="225"/>
    </row>
  </sheetData>
  <phoneticPr fontId="1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Shapka</vt:lpstr>
      <vt:lpstr>Plan</vt:lpstr>
      <vt:lpstr>INSTRUKCIYA</vt:lpstr>
      <vt:lpstr>Plan!Область_печати</vt:lpstr>
      <vt:lpstr>Shapka!Область_печати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Бобарчук</dc:creator>
  <cp:lastModifiedBy>Геннадій Є. Калейніков</cp:lastModifiedBy>
  <cp:lastPrinted>2022-10-17T09:35:43Z</cp:lastPrinted>
  <dcterms:created xsi:type="dcterms:W3CDTF">1998-12-02T08:44:47Z</dcterms:created>
  <dcterms:modified xsi:type="dcterms:W3CDTF">2022-10-17T09:36:33Z</dcterms:modified>
</cp:coreProperties>
</file>