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840" tabRatio="596"/>
  </bookViews>
  <sheets>
    <sheet name="Shapka" sheetId="1" r:id="rId1"/>
    <sheet name="Plan" sheetId="84" r:id="rId2"/>
    <sheet name="INSTRUKCIYA" sheetId="86" r:id="rId3"/>
  </sheets>
  <definedNames>
    <definedName name="_xlnm._FilterDatabase" localSheetId="1" hidden="1">Plan!$A$19:$IE$63</definedName>
    <definedName name="_xlnm.Print_Area" localSheetId="1">Plan!$A$9:$IE$54</definedName>
    <definedName name="_xlnm.Print_Area" localSheetId="0">Shapka!$A$1:$BA$38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D29" i="84" l="1"/>
  <c r="IC29" i="84"/>
  <c r="IB29" i="84"/>
  <c r="IA29" i="84"/>
  <c r="HZ29" i="84"/>
  <c r="HY29" i="84"/>
  <c r="HX29" i="84"/>
  <c r="HW29" i="84"/>
  <c r="HU29" i="84"/>
  <c r="HT29" i="84"/>
  <c r="HS29" i="84"/>
  <c r="HN29" i="84"/>
  <c r="HM29" i="84"/>
  <c r="HL29" i="84"/>
  <c r="HK29" i="84"/>
  <c r="HJ29" i="84"/>
  <c r="HI29" i="84"/>
  <c r="HH29" i="84"/>
  <c r="HG29" i="84"/>
  <c r="HF29" i="84"/>
  <c r="HD29" i="84"/>
  <c r="HC29" i="84"/>
  <c r="HB29" i="84"/>
  <c r="GW29" i="84"/>
  <c r="GV29" i="84"/>
  <c r="GU29" i="84"/>
  <c r="GT29" i="84"/>
  <c r="GS29" i="84"/>
  <c r="GR29" i="84"/>
  <c r="GQ29" i="84"/>
  <c r="GP29" i="84"/>
  <c r="GO29" i="84"/>
  <c r="GM29" i="84"/>
  <c r="GL29" i="84"/>
  <c r="GK29" i="84"/>
  <c r="GF29" i="84"/>
  <c r="GE29" i="84"/>
  <c r="GD29" i="84"/>
  <c r="GC29" i="84"/>
  <c r="GB29" i="84"/>
  <c r="GA29" i="84"/>
  <c r="FZ29" i="84"/>
  <c r="FY29" i="84"/>
  <c r="FX29" i="84"/>
  <c r="FV29" i="84"/>
  <c r="FU29" i="84"/>
  <c r="FT29" i="84"/>
  <c r="FO29" i="84"/>
  <c r="FN29" i="84"/>
  <c r="FM29" i="84"/>
  <c r="FL29" i="84"/>
  <c r="FK29" i="84"/>
  <c r="FJ29" i="84"/>
  <c r="FI29" i="84"/>
  <c r="FH29" i="84"/>
  <c r="FG29" i="84"/>
  <c r="FE29" i="84"/>
  <c r="FD29" i="84"/>
  <c r="FC29" i="84"/>
  <c r="EX29" i="84"/>
  <c r="EN29" i="84"/>
  <c r="EM29" i="84"/>
  <c r="EL29" i="84"/>
  <c r="EG29" i="84"/>
  <c r="DW29" i="84"/>
  <c r="DV29" i="84"/>
  <c r="DU29" i="84"/>
  <c r="DP29" i="84"/>
  <c r="DF29" i="84"/>
  <c r="DE29" i="84"/>
  <c r="DD29" i="84"/>
  <c r="CY29" i="84"/>
  <c r="CO29" i="84"/>
  <c r="CN29" i="84"/>
  <c r="CM29" i="84"/>
  <c r="CH29" i="84"/>
  <c r="BX29" i="84"/>
  <c r="BW29" i="84"/>
  <c r="BV29" i="84"/>
  <c r="BQ29" i="84"/>
  <c r="AZ29" i="84"/>
  <c r="AI29" i="84"/>
  <c r="AA29" i="84"/>
  <c r="AF29" i="84" s="1"/>
  <c r="AH29" i="84" l="1"/>
  <c r="AG29" i="84"/>
  <c r="EX46" i="84"/>
  <c r="EG46" i="84"/>
  <c r="DP46" i="84"/>
  <c r="CY46" i="84"/>
  <c r="CH46" i="84"/>
  <c r="BQ46" i="84"/>
  <c r="AZ46" i="84"/>
  <c r="AI50" i="84" l="1"/>
  <c r="W35" i="1" l="1"/>
  <c r="E37" i="1"/>
  <c r="H37" i="1"/>
  <c r="K37" i="1"/>
  <c r="P37" i="1"/>
  <c r="U37" i="1"/>
  <c r="EX50" i="84" l="1"/>
  <c r="EG50" i="84"/>
  <c r="EX51" i="84"/>
  <c r="EG51" i="84"/>
  <c r="DP51" i="84"/>
  <c r="CY51" i="84"/>
  <c r="DP50" i="84"/>
  <c r="CY50" i="84"/>
  <c r="CH51" i="84"/>
  <c r="CH50" i="84"/>
  <c r="AZ52" i="84"/>
  <c r="AZ51" i="84"/>
  <c r="BQ51" i="84"/>
  <c r="AI51" i="84"/>
  <c r="EX22" i="84"/>
  <c r="EX23" i="84"/>
  <c r="EX24" i="84"/>
  <c r="EX25" i="84"/>
  <c r="EX26" i="84"/>
  <c r="EX27" i="84"/>
  <c r="EX28" i="84"/>
  <c r="EX30" i="84"/>
  <c r="EX31" i="84"/>
  <c r="EX32" i="84"/>
  <c r="EX33" i="84"/>
  <c r="EX34" i="84"/>
  <c r="EX35" i="84"/>
  <c r="EX36" i="84"/>
  <c r="EX37" i="84"/>
  <c r="EX38" i="84"/>
  <c r="EX39" i="84"/>
  <c r="EX40" i="84"/>
  <c r="EX41" i="84"/>
  <c r="EX42" i="84"/>
  <c r="EX43" i="84"/>
  <c r="EX44" i="84"/>
  <c r="EX45" i="84"/>
  <c r="EX21" i="84"/>
  <c r="EG22" i="84"/>
  <c r="EG23" i="84"/>
  <c r="EG24" i="84"/>
  <c r="EG25" i="84"/>
  <c r="EG26" i="84"/>
  <c r="EG27" i="84"/>
  <c r="EG28" i="84"/>
  <c r="EG30" i="84"/>
  <c r="EG31" i="84"/>
  <c r="EG32" i="84"/>
  <c r="EG33" i="84"/>
  <c r="EG34" i="84"/>
  <c r="EG35" i="84"/>
  <c r="EG36" i="84"/>
  <c r="EG37" i="84"/>
  <c r="EG38" i="84"/>
  <c r="EG39" i="84"/>
  <c r="EG40" i="84"/>
  <c r="EG41" i="84"/>
  <c r="EG42" i="84"/>
  <c r="EG43" i="84"/>
  <c r="EG44" i="84"/>
  <c r="EG45" i="84"/>
  <c r="EG21" i="84"/>
  <c r="DP22" i="84"/>
  <c r="DP23" i="84"/>
  <c r="DP24" i="84"/>
  <c r="DP25" i="84"/>
  <c r="DP26" i="84"/>
  <c r="DP27" i="84"/>
  <c r="DP28" i="84"/>
  <c r="DP30" i="84"/>
  <c r="DP31" i="84"/>
  <c r="DP32" i="84"/>
  <c r="DP33" i="84"/>
  <c r="DP34" i="84"/>
  <c r="DP35" i="84"/>
  <c r="DP36" i="84"/>
  <c r="DP37" i="84"/>
  <c r="DP38" i="84"/>
  <c r="DP39" i="84"/>
  <c r="DP40" i="84"/>
  <c r="DP41" i="84"/>
  <c r="DP42" i="84"/>
  <c r="DP43" i="84"/>
  <c r="DP44" i="84"/>
  <c r="DP45" i="84"/>
  <c r="DP21" i="84"/>
  <c r="CY22" i="84"/>
  <c r="CY23" i="84"/>
  <c r="CY24" i="84"/>
  <c r="CY25" i="84"/>
  <c r="CY26" i="84"/>
  <c r="CY27" i="84"/>
  <c r="CY28" i="84"/>
  <c r="CY30" i="84"/>
  <c r="CY31" i="84"/>
  <c r="CY32" i="84"/>
  <c r="CY33" i="84"/>
  <c r="CY34" i="84"/>
  <c r="CY35" i="84"/>
  <c r="CY36" i="84"/>
  <c r="CY37" i="84"/>
  <c r="CY38" i="84"/>
  <c r="CY39" i="84"/>
  <c r="CY40" i="84"/>
  <c r="CY41" i="84"/>
  <c r="CY42" i="84"/>
  <c r="CY43" i="84"/>
  <c r="CY44" i="84"/>
  <c r="CY45" i="84"/>
  <c r="CY21" i="84"/>
  <c r="CH22" i="84"/>
  <c r="CH23" i="84"/>
  <c r="CH24" i="84"/>
  <c r="CH25" i="84"/>
  <c r="CH26" i="84"/>
  <c r="CH27" i="84"/>
  <c r="CH28" i="84"/>
  <c r="CH30" i="84"/>
  <c r="CH31" i="84"/>
  <c r="CH32" i="84"/>
  <c r="CH33" i="84"/>
  <c r="CH34" i="84"/>
  <c r="CH35" i="84"/>
  <c r="CH36" i="84"/>
  <c r="CH37" i="84"/>
  <c r="CH38" i="84"/>
  <c r="CH39" i="84"/>
  <c r="CH40" i="84"/>
  <c r="CH41" i="84"/>
  <c r="CH42" i="84"/>
  <c r="CH43" i="84"/>
  <c r="CH44" i="84"/>
  <c r="CH45" i="84"/>
  <c r="CH21" i="84"/>
  <c r="BQ22" i="84"/>
  <c r="BQ23" i="84"/>
  <c r="BQ24" i="84"/>
  <c r="BQ25" i="84"/>
  <c r="BQ26" i="84"/>
  <c r="BQ27" i="84"/>
  <c r="BQ28" i="84"/>
  <c r="BQ30" i="84"/>
  <c r="BQ31" i="84"/>
  <c r="BQ32" i="84"/>
  <c r="BQ33" i="84"/>
  <c r="BQ34" i="84"/>
  <c r="BQ35" i="84"/>
  <c r="BQ36" i="84"/>
  <c r="BQ37" i="84"/>
  <c r="BQ38" i="84"/>
  <c r="BQ39" i="84"/>
  <c r="BQ40" i="84"/>
  <c r="BQ41" i="84"/>
  <c r="BQ42" i="84"/>
  <c r="BQ43" i="84"/>
  <c r="BQ44" i="84"/>
  <c r="BQ45" i="84"/>
  <c r="BQ21" i="84"/>
  <c r="AZ22" i="84"/>
  <c r="AZ23" i="84"/>
  <c r="AZ24" i="84"/>
  <c r="AZ25" i="84"/>
  <c r="AZ26" i="84"/>
  <c r="AZ27" i="84"/>
  <c r="AZ28" i="84"/>
  <c r="AZ30" i="84"/>
  <c r="AZ31" i="84"/>
  <c r="AZ32" i="84"/>
  <c r="AZ33" i="84"/>
  <c r="AZ34" i="84"/>
  <c r="AZ35" i="84"/>
  <c r="AZ36" i="84"/>
  <c r="AZ37" i="84"/>
  <c r="AZ38" i="84"/>
  <c r="AZ39" i="84"/>
  <c r="AZ40" i="84"/>
  <c r="AZ41" i="84"/>
  <c r="AZ42" i="84"/>
  <c r="AZ43" i="84"/>
  <c r="AZ44" i="84"/>
  <c r="AZ45" i="84"/>
  <c r="AZ21" i="84"/>
  <c r="AI25" i="84" l="1"/>
  <c r="AI26" i="84"/>
  <c r="AI27" i="84"/>
  <c r="AI28" i="84"/>
  <c r="AI30" i="84"/>
  <c r="AI24" i="84"/>
  <c r="AI21" i="84"/>
  <c r="FE30" i="84"/>
  <c r="FD30" i="84"/>
  <c r="FC30" i="84"/>
  <c r="FE28" i="84"/>
  <c r="FD28" i="84"/>
  <c r="FC28" i="84"/>
  <c r="FE27" i="84"/>
  <c r="FD27" i="84"/>
  <c r="FC27" i="84"/>
  <c r="FE26" i="84"/>
  <c r="FD26" i="84"/>
  <c r="FC26" i="84"/>
  <c r="FE25" i="84"/>
  <c r="FD25" i="84"/>
  <c r="FC25" i="84"/>
  <c r="FE24" i="84"/>
  <c r="FD24" i="84"/>
  <c r="FC24" i="84"/>
  <c r="FC21" i="84"/>
  <c r="FD21" i="84"/>
  <c r="FE21" i="84"/>
  <c r="DF30" i="84"/>
  <c r="DE30" i="84"/>
  <c r="DD30" i="84"/>
  <c r="DF28" i="84"/>
  <c r="DE28" i="84"/>
  <c r="DD28" i="84"/>
  <c r="DF27" i="84"/>
  <c r="DE27" i="84"/>
  <c r="DD27" i="84"/>
  <c r="DF26" i="84"/>
  <c r="DE26" i="84"/>
  <c r="DD26" i="84"/>
  <c r="DF25" i="84"/>
  <c r="DE25" i="84"/>
  <c r="DD25" i="84"/>
  <c r="DF24" i="84"/>
  <c r="DE24" i="84"/>
  <c r="DD24" i="84"/>
  <c r="DF21" i="84"/>
  <c r="DE21" i="84"/>
  <c r="DD21" i="84"/>
  <c r="DW30" i="84"/>
  <c r="DV30" i="84"/>
  <c r="DU30" i="84"/>
  <c r="DW28" i="84"/>
  <c r="DV28" i="84"/>
  <c r="DU28" i="84"/>
  <c r="DW27" i="84"/>
  <c r="DV27" i="84"/>
  <c r="DU27" i="84"/>
  <c r="DW26" i="84"/>
  <c r="DV26" i="84"/>
  <c r="DU26" i="84"/>
  <c r="DW25" i="84"/>
  <c r="DV25" i="84"/>
  <c r="DU25" i="84"/>
  <c r="DW24" i="84"/>
  <c r="DV24" i="84"/>
  <c r="DU24" i="84"/>
  <c r="CO30" i="84"/>
  <c r="CN30" i="84"/>
  <c r="CM30" i="84"/>
  <c r="CO28" i="84"/>
  <c r="CN28" i="84"/>
  <c r="CM28" i="84"/>
  <c r="CO27" i="84"/>
  <c r="CN27" i="84"/>
  <c r="CM27" i="84"/>
  <c r="CO26" i="84"/>
  <c r="CN26" i="84"/>
  <c r="CM26" i="84"/>
  <c r="CO25" i="84"/>
  <c r="CN25" i="84"/>
  <c r="CM25" i="84"/>
  <c r="CO24" i="84"/>
  <c r="CN24" i="84"/>
  <c r="CM24" i="84"/>
  <c r="AA33" i="84"/>
  <c r="AA34" i="84" s="1"/>
  <c r="DW45" i="84"/>
  <c r="DV45" i="84"/>
  <c r="DU45" i="84"/>
  <c r="DW44" i="84"/>
  <c r="DV44" i="84"/>
  <c r="DU44" i="84"/>
  <c r="DW43" i="84"/>
  <c r="DV43" i="84"/>
  <c r="DU43" i="84"/>
  <c r="DW42" i="84"/>
  <c r="DV42" i="84"/>
  <c r="DU42" i="84"/>
  <c r="DF45" i="84"/>
  <c r="DE45" i="84"/>
  <c r="DD45" i="84"/>
  <c r="DF44" i="84"/>
  <c r="DE44" i="84"/>
  <c r="DD44" i="84"/>
  <c r="DF43" i="84"/>
  <c r="DE43" i="84"/>
  <c r="DD43" i="84"/>
  <c r="DF42" i="84"/>
  <c r="DE42" i="84"/>
  <c r="DD42" i="84"/>
  <c r="EN45" i="84"/>
  <c r="EM45" i="84"/>
  <c r="EL45" i="84"/>
  <c r="EN44" i="84"/>
  <c r="EM44" i="84"/>
  <c r="EL44" i="84"/>
  <c r="EN43" i="84"/>
  <c r="EM43" i="84"/>
  <c r="EL43" i="84"/>
  <c r="EN42" i="84"/>
  <c r="EM42" i="84"/>
  <c r="EL42" i="84"/>
  <c r="FE45" i="84"/>
  <c r="FD45" i="84"/>
  <c r="FC45" i="84"/>
  <c r="FE44" i="84"/>
  <c r="FD44" i="84"/>
  <c r="FC44" i="84"/>
  <c r="FE43" i="84"/>
  <c r="FD43" i="84"/>
  <c r="FC43" i="84"/>
  <c r="FE42" i="84"/>
  <c r="FD42" i="84"/>
  <c r="FC42" i="84"/>
  <c r="EN30" i="84"/>
  <c r="EM30" i="84"/>
  <c r="EL30" i="84"/>
  <c r="EN28" i="84"/>
  <c r="EM28" i="84"/>
  <c r="EL28" i="84"/>
  <c r="EN27" i="84"/>
  <c r="EM27" i="84"/>
  <c r="EL27" i="84"/>
  <c r="EN26" i="84"/>
  <c r="EM26" i="84"/>
  <c r="EL26" i="84"/>
  <c r="EN25" i="84"/>
  <c r="EM25" i="84"/>
  <c r="EL25" i="84"/>
  <c r="EN24" i="84"/>
  <c r="EM24" i="84"/>
  <c r="EL24" i="84"/>
  <c r="CO39" i="84"/>
  <c r="CN39" i="84"/>
  <c r="CM39" i="84"/>
  <c r="CO38" i="84"/>
  <c r="CN38" i="84"/>
  <c r="CM38" i="84"/>
  <c r="AE45" i="84"/>
  <c r="AD45" i="84"/>
  <c r="AC45" i="84"/>
  <c r="AE44" i="84"/>
  <c r="AD44" i="84"/>
  <c r="AC44" i="84"/>
  <c r="AE43" i="84"/>
  <c r="AD43" i="84"/>
  <c r="AC43" i="84"/>
  <c r="AE42" i="84"/>
  <c r="AD42" i="84"/>
  <c r="AC42" i="84"/>
  <c r="AE39" i="84"/>
  <c r="AD39" i="84"/>
  <c r="AC39" i="84"/>
  <c r="AE38" i="84"/>
  <c r="AD38" i="84"/>
  <c r="AC38" i="84"/>
  <c r="BX45" i="84"/>
  <c r="BW45" i="84"/>
  <c r="BV45" i="84"/>
  <c r="BX44" i="84"/>
  <c r="BW44" i="84"/>
  <c r="BV44" i="84"/>
  <c r="BX43" i="84"/>
  <c r="BW43" i="84"/>
  <c r="BV43" i="84"/>
  <c r="BX42" i="84"/>
  <c r="BW42" i="84"/>
  <c r="BV42" i="84"/>
  <c r="BX39" i="84"/>
  <c r="BW39" i="84"/>
  <c r="BV39" i="84"/>
  <c r="BX38" i="84"/>
  <c r="BW38" i="84"/>
  <c r="BV38" i="84"/>
  <c r="BX30" i="84"/>
  <c r="BW30" i="84"/>
  <c r="BV30" i="84"/>
  <c r="BX28" i="84"/>
  <c r="BW28" i="84"/>
  <c r="BV28" i="84"/>
  <c r="BX27" i="84"/>
  <c r="BW27" i="84"/>
  <c r="BV27" i="84"/>
  <c r="BX26" i="84"/>
  <c r="BW26" i="84"/>
  <c r="BV26" i="84"/>
  <c r="BX25" i="84"/>
  <c r="BW25" i="84"/>
  <c r="BV25" i="84"/>
  <c r="BX24" i="84"/>
  <c r="BW24" i="84"/>
  <c r="BV24" i="84"/>
  <c r="AA30" i="84"/>
  <c r="AF30" i="84" s="1"/>
  <c r="BG28" i="84"/>
  <c r="BF28" i="84"/>
  <c r="BE28" i="84"/>
  <c r="BG27" i="84"/>
  <c r="BF27" i="84"/>
  <c r="BE27" i="84"/>
  <c r="BG26" i="84"/>
  <c r="BF26" i="84"/>
  <c r="BE26" i="84"/>
  <c r="BG25" i="84"/>
  <c r="BF25" i="84"/>
  <c r="BE25" i="84"/>
  <c r="BG24" i="84"/>
  <c r="BF24" i="84"/>
  <c r="BE24" i="84"/>
  <c r="AP28" i="84"/>
  <c r="AO28" i="84"/>
  <c r="AN28" i="84"/>
  <c r="AP27" i="84"/>
  <c r="AO27" i="84"/>
  <c r="AN27" i="84"/>
  <c r="AP26" i="84"/>
  <c r="AO26" i="84"/>
  <c r="AN26" i="84"/>
  <c r="AP25" i="84"/>
  <c r="AO25" i="84"/>
  <c r="AN25" i="84"/>
  <c r="AP24" i="84"/>
  <c r="AO24" i="84"/>
  <c r="AN24" i="84"/>
  <c r="AE28" i="84"/>
  <c r="AD28" i="84"/>
  <c r="AC28" i="84"/>
  <c r="AE27" i="84"/>
  <c r="AD27" i="84"/>
  <c r="AC27" i="84"/>
  <c r="AE26" i="84"/>
  <c r="AD26" i="84"/>
  <c r="AC26" i="84"/>
  <c r="AE25" i="84"/>
  <c r="AD25" i="84"/>
  <c r="AC25" i="84"/>
  <c r="AE24" i="84"/>
  <c r="AD24" i="84"/>
  <c r="AC24" i="84"/>
  <c r="AC21" i="84"/>
  <c r="AD21" i="84"/>
  <c r="AE21" i="84"/>
  <c r="CN21" i="84"/>
  <c r="CO21" i="84"/>
  <c r="CM21" i="84"/>
  <c r="BW21" i="84"/>
  <c r="BX21" i="84"/>
  <c r="BV21" i="84"/>
  <c r="BF21" i="84"/>
  <c r="BG21" i="84"/>
  <c r="BE21" i="84"/>
  <c r="AP21" i="84"/>
  <c r="AN21" i="84"/>
  <c r="AO21" i="84"/>
  <c r="AA21" i="84"/>
  <c r="AA45" i="84"/>
  <c r="AA44" i="84"/>
  <c r="AA43" i="84"/>
  <c r="AA42" i="84"/>
  <c r="AA39" i="84"/>
  <c r="AA38" i="84"/>
  <c r="FG26" i="84"/>
  <c r="FH26" i="84"/>
  <c r="FI26" i="84"/>
  <c r="FJ26" i="84"/>
  <c r="FK26" i="84"/>
  <c r="FL26" i="84"/>
  <c r="FM26" i="84"/>
  <c r="FN26" i="84"/>
  <c r="FO26" i="84"/>
  <c r="FT26" i="84"/>
  <c r="FU26" i="84"/>
  <c r="FV26" i="84"/>
  <c r="FX26" i="84"/>
  <c r="FY26" i="84"/>
  <c r="FZ26" i="84"/>
  <c r="GA26" i="84"/>
  <c r="GB26" i="84"/>
  <c r="GC26" i="84"/>
  <c r="GD26" i="84"/>
  <c r="GE26" i="84"/>
  <c r="GF26" i="84"/>
  <c r="GK26" i="84"/>
  <c r="GL26" i="84"/>
  <c r="GM26" i="84"/>
  <c r="GO26" i="84"/>
  <c r="GP26" i="84"/>
  <c r="GQ26" i="84"/>
  <c r="GR26" i="84"/>
  <c r="GS26" i="84"/>
  <c r="GT26" i="84"/>
  <c r="GU26" i="84"/>
  <c r="GV26" i="84"/>
  <c r="GW26" i="84"/>
  <c r="HB26" i="84"/>
  <c r="HC26" i="84"/>
  <c r="HD26" i="84"/>
  <c r="HF26" i="84"/>
  <c r="HG26" i="84"/>
  <c r="HH26" i="84"/>
  <c r="HI26" i="84"/>
  <c r="HJ26" i="84"/>
  <c r="HK26" i="84"/>
  <c r="HL26" i="84"/>
  <c r="HM26" i="84"/>
  <c r="HN26" i="84"/>
  <c r="HS26" i="84"/>
  <c r="HT26" i="84"/>
  <c r="HU26" i="84"/>
  <c r="HW26" i="84"/>
  <c r="HX26" i="84"/>
  <c r="HY26" i="84"/>
  <c r="HZ26" i="84"/>
  <c r="IA26" i="84"/>
  <c r="IB26" i="84"/>
  <c r="IC26" i="84"/>
  <c r="ID26" i="84"/>
  <c r="FG27" i="84"/>
  <c r="FH27" i="84"/>
  <c r="FI27" i="84"/>
  <c r="FJ27" i="84"/>
  <c r="FK27" i="84"/>
  <c r="FL27" i="84"/>
  <c r="FM27" i="84"/>
  <c r="FN27" i="84"/>
  <c r="FO27" i="84"/>
  <c r="FT27" i="84"/>
  <c r="FU27" i="84"/>
  <c r="FV27" i="84"/>
  <c r="FX27" i="84"/>
  <c r="FY27" i="84"/>
  <c r="FZ27" i="84"/>
  <c r="GA27" i="84"/>
  <c r="GB27" i="84"/>
  <c r="GC27" i="84"/>
  <c r="GD27" i="84"/>
  <c r="GE27" i="84"/>
  <c r="GF27" i="84"/>
  <c r="GK27" i="84"/>
  <c r="GL27" i="84"/>
  <c r="GM27" i="84"/>
  <c r="GO27" i="84"/>
  <c r="GP27" i="84"/>
  <c r="GQ27" i="84"/>
  <c r="GR27" i="84"/>
  <c r="GS27" i="84"/>
  <c r="GT27" i="84"/>
  <c r="GU27" i="84"/>
  <c r="GV27" i="84"/>
  <c r="GW27" i="84"/>
  <c r="HB27" i="84"/>
  <c r="HC27" i="84"/>
  <c r="HD27" i="84"/>
  <c r="HF27" i="84"/>
  <c r="HG27" i="84"/>
  <c r="HH27" i="84"/>
  <c r="HI27" i="84"/>
  <c r="HJ27" i="84"/>
  <c r="HK27" i="84"/>
  <c r="HL27" i="84"/>
  <c r="HM27" i="84"/>
  <c r="HN27" i="84"/>
  <c r="HS27" i="84"/>
  <c r="HT27" i="84"/>
  <c r="HU27" i="84"/>
  <c r="HW27" i="84"/>
  <c r="HX27" i="84"/>
  <c r="HY27" i="84"/>
  <c r="HZ27" i="84"/>
  <c r="IA27" i="84"/>
  <c r="IB27" i="84"/>
  <c r="IC27" i="84"/>
  <c r="ID27" i="84"/>
  <c r="FG28" i="84"/>
  <c r="FH28" i="84"/>
  <c r="FI28" i="84"/>
  <c r="FJ28" i="84"/>
  <c r="FK28" i="84"/>
  <c r="FL28" i="84"/>
  <c r="FM28" i="84"/>
  <c r="FN28" i="84"/>
  <c r="FO28" i="84"/>
  <c r="FT28" i="84"/>
  <c r="FU28" i="84"/>
  <c r="FV28" i="84"/>
  <c r="FX28" i="84"/>
  <c r="FY28" i="84"/>
  <c r="FZ28" i="84"/>
  <c r="GA28" i="84"/>
  <c r="GB28" i="84"/>
  <c r="GC28" i="84"/>
  <c r="GD28" i="84"/>
  <c r="GE28" i="84"/>
  <c r="GF28" i="84"/>
  <c r="GK28" i="84"/>
  <c r="GL28" i="84"/>
  <c r="GM28" i="84"/>
  <c r="GO28" i="84"/>
  <c r="GP28" i="84"/>
  <c r="GQ28" i="84"/>
  <c r="GR28" i="84"/>
  <c r="GS28" i="84"/>
  <c r="GT28" i="84"/>
  <c r="GU28" i="84"/>
  <c r="GV28" i="84"/>
  <c r="GW28" i="84"/>
  <c r="HB28" i="84"/>
  <c r="HC28" i="84"/>
  <c r="HD28" i="84"/>
  <c r="HF28" i="84"/>
  <c r="HG28" i="84"/>
  <c r="HH28" i="84"/>
  <c r="HI28" i="84"/>
  <c r="HJ28" i="84"/>
  <c r="HK28" i="84"/>
  <c r="HL28" i="84"/>
  <c r="HM28" i="84"/>
  <c r="HN28" i="84"/>
  <c r="HS28" i="84"/>
  <c r="HT28" i="84"/>
  <c r="HU28" i="84"/>
  <c r="HW28" i="84"/>
  <c r="HX28" i="84"/>
  <c r="HY28" i="84"/>
  <c r="HZ28" i="84"/>
  <c r="IA28" i="84"/>
  <c r="IB28" i="84"/>
  <c r="IC28" i="84"/>
  <c r="ID28" i="84"/>
  <c r="AJ53" i="84"/>
  <c r="AK53" i="84"/>
  <c r="AL53" i="84"/>
  <c r="AM53" i="84"/>
  <c r="AN53" i="84"/>
  <c r="AO53" i="84"/>
  <c r="AP53" i="84"/>
  <c r="AQ53" i="84"/>
  <c r="AR53" i="84"/>
  <c r="AS53" i="84"/>
  <c r="AT53" i="84"/>
  <c r="AU53" i="84"/>
  <c r="AV53" i="84"/>
  <c r="AW53" i="84"/>
  <c r="AX53" i="84"/>
  <c r="AY53" i="84"/>
  <c r="BA53" i="84"/>
  <c r="BB53" i="84"/>
  <c r="BC53" i="84"/>
  <c r="BD53" i="84"/>
  <c r="BE53" i="84"/>
  <c r="BF53" i="84"/>
  <c r="BG53" i="84"/>
  <c r="BH53" i="84"/>
  <c r="BI53" i="84"/>
  <c r="BJ53" i="84"/>
  <c r="BK53" i="84"/>
  <c r="BL53" i="84"/>
  <c r="BM53" i="84"/>
  <c r="BN53" i="84"/>
  <c r="BO53" i="84"/>
  <c r="BP53" i="84"/>
  <c r="BR53" i="84"/>
  <c r="BS53" i="84"/>
  <c r="BT53" i="84"/>
  <c r="BU53" i="84"/>
  <c r="BV53" i="84"/>
  <c r="BW53" i="84"/>
  <c r="BX53" i="84"/>
  <c r="BY53" i="84"/>
  <c r="BZ53" i="84"/>
  <c r="CA53" i="84"/>
  <c r="CB53" i="84"/>
  <c r="CC53" i="84"/>
  <c r="CD53" i="84"/>
  <c r="CE53" i="84"/>
  <c r="CF53" i="84"/>
  <c r="CG53" i="84"/>
  <c r="CH53" i="84"/>
  <c r="CI53" i="84"/>
  <c r="CJ53" i="84"/>
  <c r="CK53" i="84"/>
  <c r="CL53" i="84"/>
  <c r="CM53" i="84"/>
  <c r="CN53" i="84"/>
  <c r="CO53" i="84"/>
  <c r="CP53" i="84"/>
  <c r="CQ53" i="84"/>
  <c r="CR53" i="84"/>
  <c r="CS53" i="84"/>
  <c r="CT53" i="84"/>
  <c r="CU53" i="84"/>
  <c r="CV53" i="84"/>
  <c r="CW53" i="84"/>
  <c r="CX53" i="84"/>
  <c r="CY53" i="84"/>
  <c r="CZ53" i="84"/>
  <c r="DA53" i="84"/>
  <c r="DB53" i="84"/>
  <c r="DC53" i="84"/>
  <c r="DD53" i="84"/>
  <c r="DE53" i="84"/>
  <c r="DF53" i="84"/>
  <c r="DG53" i="84"/>
  <c r="DH53" i="84"/>
  <c r="DI53" i="84"/>
  <c r="DJ53" i="84"/>
  <c r="DK53" i="84"/>
  <c r="DL53" i="84"/>
  <c r="DM53" i="84"/>
  <c r="DN53" i="84"/>
  <c r="DO53" i="84"/>
  <c r="DP53" i="84"/>
  <c r="DQ53" i="84"/>
  <c r="DR53" i="84"/>
  <c r="DS53" i="84"/>
  <c r="DT53" i="84"/>
  <c r="DU53" i="84"/>
  <c r="DV53" i="84"/>
  <c r="DW53" i="84"/>
  <c r="DX53" i="84"/>
  <c r="DY53" i="84"/>
  <c r="DZ53" i="84"/>
  <c r="EA53" i="84"/>
  <c r="EB53" i="84"/>
  <c r="EC53" i="84"/>
  <c r="ED53" i="84"/>
  <c r="EE53" i="84"/>
  <c r="EF53" i="84"/>
  <c r="EG53" i="84"/>
  <c r="EH53" i="84"/>
  <c r="EI53" i="84"/>
  <c r="EJ53" i="84"/>
  <c r="EK53" i="84"/>
  <c r="EL53" i="84"/>
  <c r="EM53" i="84"/>
  <c r="EN53" i="84"/>
  <c r="EO53" i="84"/>
  <c r="EP53" i="84"/>
  <c r="EQ53" i="84"/>
  <c r="ER53" i="84"/>
  <c r="ES53" i="84"/>
  <c r="ET53" i="84"/>
  <c r="EU53" i="84"/>
  <c r="EV53" i="84"/>
  <c r="EW53" i="84"/>
  <c r="EY53" i="84"/>
  <c r="EZ53" i="84"/>
  <c r="FA53" i="84"/>
  <c r="FB53" i="84"/>
  <c r="FC53" i="84"/>
  <c r="FD53" i="84"/>
  <c r="FE53" i="84"/>
  <c r="FF53" i="84"/>
  <c r="FG53" i="84"/>
  <c r="FH53" i="84"/>
  <c r="FI53" i="84"/>
  <c r="FJ53" i="84"/>
  <c r="FK53" i="84"/>
  <c r="FL53" i="84"/>
  <c r="FM53" i="84"/>
  <c r="FN53" i="84"/>
  <c r="FP53" i="84"/>
  <c r="FQ53" i="84"/>
  <c r="FR53" i="84"/>
  <c r="FS53" i="84"/>
  <c r="FT53" i="84"/>
  <c r="FU53" i="84"/>
  <c r="FV53" i="84"/>
  <c r="FW53" i="84"/>
  <c r="FX53" i="84"/>
  <c r="FY53" i="84"/>
  <c r="FZ53" i="84"/>
  <c r="GA53" i="84"/>
  <c r="GB53" i="84"/>
  <c r="GC53" i="84"/>
  <c r="GD53" i="84"/>
  <c r="GE53" i="84"/>
  <c r="GG53" i="84"/>
  <c r="GH53" i="84"/>
  <c r="GI53" i="84"/>
  <c r="GJ53" i="84"/>
  <c r="GK53" i="84"/>
  <c r="GL53" i="84"/>
  <c r="GM53" i="84"/>
  <c r="GN53" i="84"/>
  <c r="GO53" i="84"/>
  <c r="GP53" i="84"/>
  <c r="GQ53" i="84"/>
  <c r="GR53" i="84"/>
  <c r="GS53" i="84"/>
  <c r="GT53" i="84"/>
  <c r="GU53" i="84"/>
  <c r="GV53" i="84"/>
  <c r="GX53" i="84"/>
  <c r="GY53" i="84"/>
  <c r="GZ53" i="84"/>
  <c r="HA53" i="84"/>
  <c r="HB53" i="84"/>
  <c r="HC53" i="84"/>
  <c r="HD53" i="84"/>
  <c r="HE53" i="84"/>
  <c r="HF53" i="84"/>
  <c r="HG53" i="84"/>
  <c r="HH53" i="84"/>
  <c r="HI53" i="84"/>
  <c r="HJ53" i="84"/>
  <c r="HK53" i="84"/>
  <c r="HL53" i="84"/>
  <c r="HM53" i="84"/>
  <c r="AF33" i="84"/>
  <c r="AG33" i="84" s="1"/>
  <c r="DB49" i="84"/>
  <c r="ID38" i="84"/>
  <c r="IC38" i="84"/>
  <c r="IB38" i="84"/>
  <c r="IA38" i="84"/>
  <c r="HZ38" i="84"/>
  <c r="HY38" i="84"/>
  <c r="HX38" i="84"/>
  <c r="HW38" i="84"/>
  <c r="HU38" i="84"/>
  <c r="HT38" i="84"/>
  <c r="HS38" i="84"/>
  <c r="HN38" i="84"/>
  <c r="HM38" i="84"/>
  <c r="HL38" i="84"/>
  <c r="HK38" i="84"/>
  <c r="HJ38" i="84"/>
  <c r="HI38" i="84"/>
  <c r="HH38" i="84"/>
  <c r="HG38" i="84"/>
  <c r="HF38" i="84"/>
  <c r="HD38" i="84"/>
  <c r="HC38" i="84"/>
  <c r="HB38" i="84"/>
  <c r="GW38" i="84"/>
  <c r="GV38" i="84"/>
  <c r="GU38" i="84"/>
  <c r="GT38" i="84"/>
  <c r="GS38" i="84"/>
  <c r="GR38" i="84"/>
  <c r="GQ38" i="84"/>
  <c r="GP38" i="84"/>
  <c r="GO38" i="84"/>
  <c r="GM38" i="84"/>
  <c r="GL38" i="84"/>
  <c r="GK38" i="84"/>
  <c r="GF38" i="84"/>
  <c r="GE38" i="84"/>
  <c r="GD38" i="84"/>
  <c r="GC38" i="84"/>
  <c r="GB38" i="84"/>
  <c r="GA38" i="84"/>
  <c r="FZ38" i="84"/>
  <c r="FY38" i="84"/>
  <c r="FX38" i="84"/>
  <c r="FV38" i="84"/>
  <c r="FU38" i="84"/>
  <c r="FT38" i="84"/>
  <c r="FO38" i="84"/>
  <c r="FN38" i="84"/>
  <c r="FM38" i="84"/>
  <c r="FL38" i="84"/>
  <c r="FK38" i="84"/>
  <c r="FJ38" i="84"/>
  <c r="FI38" i="84"/>
  <c r="FH38" i="84"/>
  <c r="FG38" i="84"/>
  <c r="FE38" i="84"/>
  <c r="FD38" i="84"/>
  <c r="FC38" i="84"/>
  <c r="Y40" i="84"/>
  <c r="ID42" i="84"/>
  <c r="IC42" i="84"/>
  <c r="IB42" i="84"/>
  <c r="IA42" i="84"/>
  <c r="HZ42" i="84"/>
  <c r="HY42" i="84"/>
  <c r="HX42" i="84"/>
  <c r="HW42" i="84"/>
  <c r="HU42" i="84"/>
  <c r="HT42" i="84"/>
  <c r="HS42" i="84"/>
  <c r="HN42" i="84"/>
  <c r="HM42" i="84"/>
  <c r="HL42" i="84"/>
  <c r="HK42" i="84"/>
  <c r="HJ42" i="84"/>
  <c r="HI42" i="84"/>
  <c r="HH42" i="84"/>
  <c r="HG42" i="84"/>
  <c r="HF42" i="84"/>
  <c r="HD42" i="84"/>
  <c r="HC42" i="84"/>
  <c r="HB42" i="84"/>
  <c r="GW42" i="84"/>
  <c r="GV42" i="84"/>
  <c r="GU42" i="84"/>
  <c r="GT42" i="84"/>
  <c r="GS42" i="84"/>
  <c r="GR42" i="84"/>
  <c r="GQ42" i="84"/>
  <c r="GP42" i="84"/>
  <c r="GO42" i="84"/>
  <c r="GM42" i="84"/>
  <c r="GL42" i="84"/>
  <c r="GK42" i="84"/>
  <c r="GF42" i="84"/>
  <c r="GE42" i="84"/>
  <c r="GD42" i="84"/>
  <c r="GC42" i="84"/>
  <c r="GB42" i="84"/>
  <c r="GA42" i="84"/>
  <c r="FZ42" i="84"/>
  <c r="FY42" i="84"/>
  <c r="FX42" i="84"/>
  <c r="FV42" i="84"/>
  <c r="FU42" i="84"/>
  <c r="FT42" i="84"/>
  <c r="FO42" i="84"/>
  <c r="FN42" i="84"/>
  <c r="FM42" i="84"/>
  <c r="FL42" i="84"/>
  <c r="FK42" i="84"/>
  <c r="FJ42" i="84"/>
  <c r="FI42" i="84"/>
  <c r="FH42" i="84"/>
  <c r="FG42" i="84"/>
  <c r="HN50" i="84"/>
  <c r="HN51" i="84"/>
  <c r="HN52" i="84"/>
  <c r="GW50" i="84"/>
  <c r="GW51" i="84"/>
  <c r="GW52" i="84"/>
  <c r="GF50" i="84"/>
  <c r="GF51" i="84"/>
  <c r="GF52" i="84"/>
  <c r="FO50" i="84"/>
  <c r="FO51" i="84"/>
  <c r="FO52" i="84"/>
  <c r="EX52" i="84"/>
  <c r="EX53" i="84" s="1"/>
  <c r="EG52" i="84"/>
  <c r="DP52" i="84"/>
  <c r="CY52" i="84"/>
  <c r="CH52" i="84"/>
  <c r="BQ50" i="84"/>
  <c r="BQ53" i="84" s="1"/>
  <c r="BQ52" i="84"/>
  <c r="AZ50" i="84"/>
  <c r="AZ53" i="84" s="1"/>
  <c r="AI53" i="84"/>
  <c r="AI52" i="84"/>
  <c r="ID25" i="84"/>
  <c r="IC25" i="84"/>
  <c r="IB25" i="84"/>
  <c r="IA25" i="84"/>
  <c r="HZ25" i="84"/>
  <c r="HY25" i="84"/>
  <c r="HX25" i="84"/>
  <c r="HW25" i="84"/>
  <c r="HU25" i="84"/>
  <c r="HT25" i="84"/>
  <c r="HS25" i="84"/>
  <c r="HN25" i="84"/>
  <c r="HM25" i="84"/>
  <c r="HL25" i="84"/>
  <c r="HK25" i="84"/>
  <c r="HJ25" i="84"/>
  <c r="HI25" i="84"/>
  <c r="HH25" i="84"/>
  <c r="HG25" i="84"/>
  <c r="HF25" i="84"/>
  <c r="HD25" i="84"/>
  <c r="HC25" i="84"/>
  <c r="HB25" i="84"/>
  <c r="GW25" i="84"/>
  <c r="GV25" i="84"/>
  <c r="GU25" i="84"/>
  <c r="GT25" i="84"/>
  <c r="GS25" i="84"/>
  <c r="GR25" i="84"/>
  <c r="GQ25" i="84"/>
  <c r="GP25" i="84"/>
  <c r="GO25" i="84"/>
  <c r="GM25" i="84"/>
  <c r="GL25" i="84"/>
  <c r="GK25" i="84"/>
  <c r="GF25" i="84"/>
  <c r="GE25" i="84"/>
  <c r="GD25" i="84"/>
  <c r="GC25" i="84"/>
  <c r="GB25" i="84"/>
  <c r="GA25" i="84"/>
  <c r="FZ25" i="84"/>
  <c r="FY25" i="84"/>
  <c r="FX25" i="84"/>
  <c r="FV25" i="84"/>
  <c r="FU25" i="84"/>
  <c r="FT25" i="84"/>
  <c r="FO25" i="84"/>
  <c r="FN25" i="84"/>
  <c r="FM25" i="84"/>
  <c r="FL25" i="84"/>
  <c r="FK25" i="84"/>
  <c r="FJ25" i="84"/>
  <c r="FI25" i="84"/>
  <c r="FH25" i="84"/>
  <c r="FG25" i="84"/>
  <c r="ID24" i="84"/>
  <c r="IC24" i="84"/>
  <c r="IB24" i="84"/>
  <c r="IA24" i="84"/>
  <c r="HZ24" i="84"/>
  <c r="HY24" i="84"/>
  <c r="HX24" i="84"/>
  <c r="HW24" i="84"/>
  <c r="HU24" i="84"/>
  <c r="HT24" i="84"/>
  <c r="HS24" i="84"/>
  <c r="HN24" i="84"/>
  <c r="HM24" i="84"/>
  <c r="HL24" i="84"/>
  <c r="HK24" i="84"/>
  <c r="HJ24" i="84"/>
  <c r="HI24" i="84"/>
  <c r="HH24" i="84"/>
  <c r="HG24" i="84"/>
  <c r="HF24" i="84"/>
  <c r="HD24" i="84"/>
  <c r="HC24" i="84"/>
  <c r="HB24" i="84"/>
  <c r="GW24" i="84"/>
  <c r="GV24" i="84"/>
  <c r="GU24" i="84"/>
  <c r="GT24" i="84"/>
  <c r="GS24" i="84"/>
  <c r="GR24" i="84"/>
  <c r="GQ24" i="84"/>
  <c r="GP24" i="84"/>
  <c r="GO24" i="84"/>
  <c r="GM24" i="84"/>
  <c r="GL24" i="84"/>
  <c r="GK24" i="84"/>
  <c r="GF24" i="84"/>
  <c r="GE24" i="84"/>
  <c r="GD24" i="84"/>
  <c r="GC24" i="84"/>
  <c r="GB24" i="84"/>
  <c r="GA24" i="84"/>
  <c r="FZ24" i="84"/>
  <c r="FY24" i="84"/>
  <c r="FX24" i="84"/>
  <c r="FV24" i="84"/>
  <c r="FU24" i="84"/>
  <c r="FT24" i="84"/>
  <c r="FO24" i="84"/>
  <c r="FN24" i="84"/>
  <c r="FM24" i="84"/>
  <c r="FL24" i="84"/>
  <c r="FK24" i="84"/>
  <c r="FJ24" i="84"/>
  <c r="FI24" i="84"/>
  <c r="FH24" i="84"/>
  <c r="FG24" i="84"/>
  <c r="ID41" i="84"/>
  <c r="IC41" i="84"/>
  <c r="IB41" i="84"/>
  <c r="IA41" i="84"/>
  <c r="HZ41" i="84"/>
  <c r="HY41" i="84"/>
  <c r="HX41" i="84"/>
  <c r="HW41" i="84"/>
  <c r="HU41" i="84"/>
  <c r="HT41" i="84"/>
  <c r="HS41" i="84"/>
  <c r="AH41" i="84"/>
  <c r="Y34" i="84"/>
  <c r="ID32" i="84"/>
  <c r="IC32" i="84"/>
  <c r="IB32" i="84"/>
  <c r="IA32" i="84"/>
  <c r="HZ32" i="84"/>
  <c r="HY32" i="84"/>
  <c r="HX32" i="84"/>
  <c r="HW32" i="84"/>
  <c r="HU32" i="84"/>
  <c r="HT32" i="84"/>
  <c r="HS32" i="84"/>
  <c r="AH32" i="84"/>
  <c r="ID23" i="84"/>
  <c r="IC23" i="84"/>
  <c r="IB23" i="84"/>
  <c r="IA23" i="84"/>
  <c r="HZ23" i="84"/>
  <c r="HY23" i="84"/>
  <c r="HX23" i="84"/>
  <c r="HW23" i="84"/>
  <c r="HU23" i="84"/>
  <c r="HT23" i="84"/>
  <c r="HS23" i="84"/>
  <c r="AH23" i="84"/>
  <c r="FG21" i="84"/>
  <c r="FH21" i="84"/>
  <c r="FI21" i="84"/>
  <c r="FJ21" i="84"/>
  <c r="FK21" i="84"/>
  <c r="FL21" i="84"/>
  <c r="FM21" i="84"/>
  <c r="FN21" i="84"/>
  <c r="FO21" i="84"/>
  <c r="FT21" i="84"/>
  <c r="FU21" i="84"/>
  <c r="FV21" i="84"/>
  <c r="FX21" i="84"/>
  <c r="FY21" i="84"/>
  <c r="FZ21" i="84"/>
  <c r="GA21" i="84"/>
  <c r="GB21" i="84"/>
  <c r="GC21" i="84"/>
  <c r="GD21" i="84"/>
  <c r="GE21" i="84"/>
  <c r="GF21" i="84"/>
  <c r="GK21" i="84"/>
  <c r="GL21" i="84"/>
  <c r="GM21" i="84"/>
  <c r="GO21" i="84"/>
  <c r="GP21" i="84"/>
  <c r="GQ21" i="84"/>
  <c r="GR21" i="84"/>
  <c r="GS21" i="84"/>
  <c r="GT21" i="84"/>
  <c r="GU21" i="84"/>
  <c r="GV21" i="84"/>
  <c r="GW21" i="84"/>
  <c r="HB21" i="84"/>
  <c r="HC21" i="84"/>
  <c r="HD21" i="84"/>
  <c r="HF21" i="84"/>
  <c r="HG21" i="84"/>
  <c r="HH21" i="84"/>
  <c r="HI21" i="84"/>
  <c r="HJ21" i="84"/>
  <c r="HK21" i="84"/>
  <c r="HL21" i="84"/>
  <c r="HM21" i="84"/>
  <c r="HN21" i="84"/>
  <c r="HS21" i="84"/>
  <c r="HT21" i="84"/>
  <c r="HU21" i="84"/>
  <c r="HW21" i="84"/>
  <c r="HX21" i="84"/>
  <c r="HY21" i="84"/>
  <c r="HZ21" i="84"/>
  <c r="IA21" i="84"/>
  <c r="IB21" i="84"/>
  <c r="IC21" i="84"/>
  <c r="ID21" i="84"/>
  <c r="FG30" i="84"/>
  <c r="FH30" i="84"/>
  <c r="FI30" i="84"/>
  <c r="FJ30" i="84"/>
  <c r="FK30" i="84"/>
  <c r="FL30" i="84"/>
  <c r="FM30" i="84"/>
  <c r="FN30" i="84"/>
  <c r="FO30" i="84"/>
  <c r="FT30" i="84"/>
  <c r="FU30" i="84"/>
  <c r="FV30" i="84"/>
  <c r="FX30" i="84"/>
  <c r="FY30" i="84"/>
  <c r="FZ30" i="84"/>
  <c r="GA30" i="84"/>
  <c r="GB30" i="84"/>
  <c r="GC30" i="84"/>
  <c r="GD30" i="84"/>
  <c r="GE30" i="84"/>
  <c r="GF30" i="84"/>
  <c r="GK30" i="84"/>
  <c r="GL30" i="84"/>
  <c r="GM30" i="84"/>
  <c r="GO30" i="84"/>
  <c r="GP30" i="84"/>
  <c r="GQ30" i="84"/>
  <c r="GR30" i="84"/>
  <c r="GS30" i="84"/>
  <c r="GT30" i="84"/>
  <c r="GU30" i="84"/>
  <c r="GV30" i="84"/>
  <c r="GW30" i="84"/>
  <c r="HB30" i="84"/>
  <c r="HC30" i="84"/>
  <c r="HD30" i="84"/>
  <c r="HF30" i="84"/>
  <c r="HG30" i="84"/>
  <c r="HH30" i="84"/>
  <c r="HI30" i="84"/>
  <c r="HJ30" i="84"/>
  <c r="HK30" i="84"/>
  <c r="HL30" i="84"/>
  <c r="HM30" i="84"/>
  <c r="HN30" i="84"/>
  <c r="HS30" i="84"/>
  <c r="HT30" i="84"/>
  <c r="HU30" i="84"/>
  <c r="HW30" i="84"/>
  <c r="HX30" i="84"/>
  <c r="HY30" i="84"/>
  <c r="HZ30" i="84"/>
  <c r="IA30" i="84"/>
  <c r="IB30" i="84"/>
  <c r="IC30" i="84"/>
  <c r="ID30" i="84"/>
  <c r="FC33" i="84"/>
  <c r="FD33" i="84"/>
  <c r="FE33" i="84"/>
  <c r="FG33" i="84"/>
  <c r="FH33" i="84"/>
  <c r="FI33" i="84"/>
  <c r="FJ33" i="84"/>
  <c r="FK33" i="84"/>
  <c r="FL33" i="84"/>
  <c r="FM33" i="84"/>
  <c r="FN33" i="84"/>
  <c r="FO33" i="84"/>
  <c r="FT33" i="84"/>
  <c r="FU33" i="84"/>
  <c r="FV33" i="84"/>
  <c r="FX33" i="84"/>
  <c r="FY33" i="84"/>
  <c r="FZ33" i="84"/>
  <c r="GA33" i="84"/>
  <c r="GB33" i="84"/>
  <c r="GC33" i="84"/>
  <c r="GD33" i="84"/>
  <c r="GE33" i="84"/>
  <c r="GF33" i="84"/>
  <c r="GK33" i="84"/>
  <c r="GL33" i="84"/>
  <c r="GM33" i="84"/>
  <c r="GO33" i="84"/>
  <c r="GP33" i="84"/>
  <c r="GQ33" i="84"/>
  <c r="GR33" i="84"/>
  <c r="GS33" i="84"/>
  <c r="GT33" i="84"/>
  <c r="GU33" i="84"/>
  <c r="GV33" i="84"/>
  <c r="GW33" i="84"/>
  <c r="HB33" i="84"/>
  <c r="HC33" i="84"/>
  <c r="HD33" i="84"/>
  <c r="HF33" i="84"/>
  <c r="HG33" i="84"/>
  <c r="HH33" i="84"/>
  <c r="HI33" i="84"/>
  <c r="HJ33" i="84"/>
  <c r="HK33" i="84"/>
  <c r="HL33" i="84"/>
  <c r="HM33" i="84"/>
  <c r="HN33" i="84"/>
  <c r="HS33" i="84"/>
  <c r="HT33" i="84"/>
  <c r="HU33" i="84"/>
  <c r="HW33" i="84"/>
  <c r="HX33" i="84"/>
  <c r="HY33" i="84"/>
  <c r="HZ33" i="84"/>
  <c r="IA33" i="84"/>
  <c r="IB33" i="84"/>
  <c r="IC33" i="84"/>
  <c r="ID33" i="84"/>
  <c r="FC36" i="84"/>
  <c r="FD36" i="84"/>
  <c r="FE36" i="84"/>
  <c r="FG36" i="84"/>
  <c r="FH36" i="84"/>
  <c r="FI36" i="84"/>
  <c r="FJ36" i="84"/>
  <c r="FK36" i="84"/>
  <c r="FL36" i="84"/>
  <c r="FM36" i="84"/>
  <c r="FN36" i="84"/>
  <c r="FO36" i="84"/>
  <c r="FT36" i="84"/>
  <c r="FU36" i="84"/>
  <c r="FV36" i="84"/>
  <c r="FX36" i="84"/>
  <c r="FY36" i="84"/>
  <c r="FZ36" i="84"/>
  <c r="GA36" i="84"/>
  <c r="GB36" i="84"/>
  <c r="GC36" i="84"/>
  <c r="GD36" i="84"/>
  <c r="GE36" i="84"/>
  <c r="GF36" i="84"/>
  <c r="GK36" i="84"/>
  <c r="GL36" i="84"/>
  <c r="GM36" i="84"/>
  <c r="GO36" i="84"/>
  <c r="GP36" i="84"/>
  <c r="GQ36" i="84"/>
  <c r="GR36" i="84"/>
  <c r="GS36" i="84"/>
  <c r="GT36" i="84"/>
  <c r="GU36" i="84"/>
  <c r="GV36" i="84"/>
  <c r="GW36" i="84"/>
  <c r="HB36" i="84"/>
  <c r="HC36" i="84"/>
  <c r="HD36" i="84"/>
  <c r="HF36" i="84"/>
  <c r="HG36" i="84"/>
  <c r="HH36" i="84"/>
  <c r="HI36" i="84"/>
  <c r="HJ36" i="84"/>
  <c r="HK36" i="84"/>
  <c r="HL36" i="84"/>
  <c r="HM36" i="84"/>
  <c r="HN36" i="84"/>
  <c r="HS36" i="84"/>
  <c r="HT36" i="84"/>
  <c r="HU36" i="84"/>
  <c r="HW36" i="84"/>
  <c r="HX36" i="84"/>
  <c r="HY36" i="84"/>
  <c r="HZ36" i="84"/>
  <c r="IA36" i="84"/>
  <c r="IB36" i="84"/>
  <c r="IC36" i="84"/>
  <c r="ID36" i="84"/>
  <c r="AJ49" i="84"/>
  <c r="AK49" i="84"/>
  <c r="AL49" i="84"/>
  <c r="AM49" i="84"/>
  <c r="AQ49" i="84"/>
  <c r="AR49" i="84"/>
  <c r="AS49" i="84"/>
  <c r="AT49" i="84"/>
  <c r="AU49" i="84"/>
  <c r="AV49" i="84"/>
  <c r="AW49" i="84"/>
  <c r="AX49" i="84"/>
  <c r="AZ49" i="84"/>
  <c r="BA49" i="84"/>
  <c r="BB49" i="84"/>
  <c r="BC49" i="84"/>
  <c r="BD49" i="84"/>
  <c r="BH49" i="84"/>
  <c r="BI49" i="84"/>
  <c r="BJ49" i="84"/>
  <c r="BK49" i="84"/>
  <c r="BL49" i="84"/>
  <c r="BM49" i="84"/>
  <c r="BN49" i="84"/>
  <c r="BO49" i="84"/>
  <c r="BQ49" i="84"/>
  <c r="BR49" i="84"/>
  <c r="BS49" i="84"/>
  <c r="BT49" i="84"/>
  <c r="BU49" i="84"/>
  <c r="BY49" i="84"/>
  <c r="BZ49" i="84"/>
  <c r="CA49" i="84"/>
  <c r="CB49" i="84"/>
  <c r="CC49" i="84"/>
  <c r="CD49" i="84"/>
  <c r="CE49" i="84"/>
  <c r="CF49" i="84"/>
  <c r="CH49" i="84"/>
  <c r="CI49" i="84"/>
  <c r="CJ49" i="84"/>
  <c r="CK49" i="84"/>
  <c r="CL49" i="84"/>
  <c r="CP49" i="84"/>
  <c r="CQ49" i="84"/>
  <c r="CR49" i="84"/>
  <c r="CS49" i="84"/>
  <c r="CT49" i="84"/>
  <c r="CU49" i="84"/>
  <c r="CV49" i="84"/>
  <c r="CW49" i="84"/>
  <c r="CY49" i="84"/>
  <c r="CZ49" i="84"/>
  <c r="DA49" i="84"/>
  <c r="DC49" i="84"/>
  <c r="DG49" i="84"/>
  <c r="DH49" i="84"/>
  <c r="DI49" i="84"/>
  <c r="DJ49" i="84"/>
  <c r="DK49" i="84"/>
  <c r="DL49" i="84"/>
  <c r="DM49" i="84"/>
  <c r="DN49" i="84"/>
  <c r="DP49" i="84"/>
  <c r="DQ49" i="84"/>
  <c r="DR49" i="84"/>
  <c r="DS49" i="84"/>
  <c r="DT49" i="84"/>
  <c r="DX49" i="84"/>
  <c r="DY49" i="84"/>
  <c r="DZ49" i="84"/>
  <c r="EA49" i="84"/>
  <c r="EB49" i="84"/>
  <c r="EC49" i="84"/>
  <c r="ED49" i="84"/>
  <c r="EE49" i="84"/>
  <c r="EG49" i="84"/>
  <c r="EH49" i="84"/>
  <c r="EI49" i="84"/>
  <c r="EJ49" i="84"/>
  <c r="EK49" i="84"/>
  <c r="EO49" i="84"/>
  <c r="EP49" i="84"/>
  <c r="EQ49" i="84"/>
  <c r="ER49" i="84"/>
  <c r="ES49" i="84"/>
  <c r="ET49" i="84"/>
  <c r="EU49" i="84"/>
  <c r="EV49" i="84"/>
  <c r="EX49" i="84"/>
  <c r="EY49" i="84"/>
  <c r="EZ49" i="84"/>
  <c r="FA49" i="84"/>
  <c r="FB49" i="84"/>
  <c r="FF49" i="84"/>
  <c r="FP49" i="84"/>
  <c r="FQ49" i="84"/>
  <c r="FR49" i="84"/>
  <c r="FS49" i="84"/>
  <c r="FW49" i="84"/>
  <c r="GG49" i="84"/>
  <c r="GH49" i="84"/>
  <c r="GI49" i="84"/>
  <c r="GJ49" i="84"/>
  <c r="GN49" i="84"/>
  <c r="GX49" i="84"/>
  <c r="GY49" i="84"/>
  <c r="GZ49" i="84"/>
  <c r="HA49" i="84"/>
  <c r="HE49" i="84"/>
  <c r="HO49" i="84"/>
  <c r="HP49" i="84"/>
  <c r="HQ49" i="84"/>
  <c r="HR49" i="84"/>
  <c r="HV49" i="84"/>
  <c r="W36" i="1"/>
  <c r="W37" i="1" s="1"/>
  <c r="EF49" i="84"/>
  <c r="EW49" i="84"/>
  <c r="DO49" i="84"/>
  <c r="CG49" i="84"/>
  <c r="CX49" i="84"/>
  <c r="AY49" i="84"/>
  <c r="BP49" i="84"/>
  <c r="Y22" i="84"/>
  <c r="DU49" i="84" l="1"/>
  <c r="EN49" i="84"/>
  <c r="DV49" i="84"/>
  <c r="CO49" i="84"/>
  <c r="AP49" i="84"/>
  <c r="GM49" i="84"/>
  <c r="BX49" i="84"/>
  <c r="EL49" i="84"/>
  <c r="AB21" i="84"/>
  <c r="AF21" i="84" s="1"/>
  <c r="AH21" i="84" s="1"/>
  <c r="BG49" i="84"/>
  <c r="BF49" i="84"/>
  <c r="AO49" i="84"/>
  <c r="AI49" i="84"/>
  <c r="BW49" i="84"/>
  <c r="FT49" i="84"/>
  <c r="HC49" i="84"/>
  <c r="GL49" i="84"/>
  <c r="ID49" i="84"/>
  <c r="HM49" i="84"/>
  <c r="HD49" i="84"/>
  <c r="GK49" i="84"/>
  <c r="AH33" i="84"/>
  <c r="HW49" i="84"/>
  <c r="HS49" i="84"/>
  <c r="DD49" i="84"/>
  <c r="DE49" i="84"/>
  <c r="FU49" i="84"/>
  <c r="FD49" i="84"/>
  <c r="FC49" i="84"/>
  <c r="HB49" i="84"/>
  <c r="AB52" i="84"/>
  <c r="FO53" i="84"/>
  <c r="HN53" i="84"/>
  <c r="AA22" i="84"/>
  <c r="AN49" i="84"/>
  <c r="BE49" i="84"/>
  <c r="CN49" i="84"/>
  <c r="BV49" i="84"/>
  <c r="DF49" i="84"/>
  <c r="DW49" i="84"/>
  <c r="GO49" i="84"/>
  <c r="GW49" i="84"/>
  <c r="HN49" i="84"/>
  <c r="AB38" i="84"/>
  <c r="AF38" i="84" s="1"/>
  <c r="AH38" i="84" s="1"/>
  <c r="AB44" i="84"/>
  <c r="AF44" i="84" s="1"/>
  <c r="AG44" i="84" s="1"/>
  <c r="HU49" i="84"/>
  <c r="FV49" i="84"/>
  <c r="FO49" i="84"/>
  <c r="HF49" i="84"/>
  <c r="FE49" i="84"/>
  <c r="AG30" i="84"/>
  <c r="AH30" i="84"/>
  <c r="AB43" i="84"/>
  <c r="AF43" i="84" s="1"/>
  <c r="AG43" i="84" s="1"/>
  <c r="AB25" i="84"/>
  <c r="AB42" i="84"/>
  <c r="AF42" i="84" s="1"/>
  <c r="AB24" i="84"/>
  <c r="AB39" i="84"/>
  <c r="AF39" i="84" s="1"/>
  <c r="AG39" i="84" s="1"/>
  <c r="AB45" i="84"/>
  <c r="AF45" i="84" s="1"/>
  <c r="AG45" i="84" s="1"/>
  <c r="EM49" i="84"/>
  <c r="CM49" i="84"/>
  <c r="AB51" i="84"/>
  <c r="GF53" i="84"/>
  <c r="FX49" i="84"/>
  <c r="AB26" i="84"/>
  <c r="HT49" i="84"/>
  <c r="GF49" i="84"/>
  <c r="FG49" i="84"/>
  <c r="GV49" i="84"/>
  <c r="GE49" i="84"/>
  <c r="AB28" i="84"/>
  <c r="GW53" i="84"/>
  <c r="FN49" i="84"/>
  <c r="AB27" i="84"/>
  <c r="AB50" i="84"/>
  <c r="AG21" i="84" l="1"/>
  <c r="AH42" i="84"/>
  <c r="AG42" i="84"/>
  <c r="AG38" i="84"/>
  <c r="AA24" i="84" l="1"/>
  <c r="AF24" i="84" s="1"/>
  <c r="AG24" i="84" l="1"/>
  <c r="AH24" i="84"/>
  <c r="AA25" i="84"/>
  <c r="AF25" i="84" l="1"/>
  <c r="AG25" i="84" l="1"/>
  <c r="AH25" i="84"/>
  <c r="AA26" i="84"/>
  <c r="AF26" i="84" s="1"/>
  <c r="AH26" i="84" l="1"/>
  <c r="AG26" i="84"/>
  <c r="AA27" i="84"/>
  <c r="AF27" i="84" s="1"/>
  <c r="AH27" i="84" l="1"/>
  <c r="AG27" i="84"/>
  <c r="Y31" i="84"/>
  <c r="Y35" i="84" s="1"/>
  <c r="Y19" i="84"/>
  <c r="AA28" i="84"/>
  <c r="AF28" i="84" s="1"/>
  <c r="AH28" i="84" s="1"/>
  <c r="AA31" i="84" l="1"/>
  <c r="AA35" i="84" s="1"/>
  <c r="AF35" i="84" s="1"/>
  <c r="AG35" i="84" s="1"/>
  <c r="AG28" i="84"/>
</calcChain>
</file>

<file path=xl/sharedStrings.xml><?xml version="1.0" encoding="utf-8"?>
<sst xmlns="http://schemas.openxmlformats.org/spreadsheetml/2006/main" count="569" uniqueCount="228">
  <si>
    <t xml:space="preserve"> </t>
  </si>
  <si>
    <t>Н  А  В  Ч  А  Л  Ь  Н  И  Й     П  Л  А  Н</t>
  </si>
  <si>
    <t>сем.</t>
  </si>
  <si>
    <t xml:space="preserve">    </t>
  </si>
  <si>
    <t>Обсяг</t>
  </si>
  <si>
    <t xml:space="preserve">Код </t>
  </si>
  <si>
    <t xml:space="preserve">НАЗВА </t>
  </si>
  <si>
    <t>кп</t>
  </si>
  <si>
    <t>кр</t>
  </si>
  <si>
    <t>ВСЬОГО</t>
  </si>
  <si>
    <t>лекцій</t>
  </si>
  <si>
    <t xml:space="preserve">   </t>
  </si>
  <si>
    <t xml:space="preserve">                                       </t>
  </si>
  <si>
    <t>тижд.</t>
  </si>
  <si>
    <t>РГР</t>
  </si>
  <si>
    <t>год.</t>
  </si>
  <si>
    <t>%</t>
  </si>
  <si>
    <t xml:space="preserve">          всього - </t>
  </si>
  <si>
    <r>
      <t xml:space="preserve">Форма навчання:    </t>
    </r>
    <r>
      <rPr>
        <b/>
        <sz val="14"/>
        <rFont val="Times New Roman Cyr"/>
        <family val="1"/>
        <charset val="204"/>
      </rPr>
      <t>Денна</t>
    </r>
  </si>
  <si>
    <t>практичних</t>
  </si>
  <si>
    <t>контр.</t>
  </si>
  <si>
    <t>Форма обліку знань</t>
  </si>
  <si>
    <t>Запис годин в залікову книжку</t>
  </si>
  <si>
    <t xml:space="preserve">лаб. роб. </t>
  </si>
  <si>
    <t>СРС</t>
  </si>
  <si>
    <t>практик</t>
  </si>
  <si>
    <t>Кафедра</t>
  </si>
  <si>
    <t>Різниця</t>
  </si>
  <si>
    <t>Передбачено робочи навчалним планом на семестр</t>
  </si>
  <si>
    <t>курс</t>
  </si>
  <si>
    <t>годин</t>
  </si>
  <si>
    <t>групи</t>
  </si>
  <si>
    <t>кількість студентів</t>
  </si>
  <si>
    <t>Семестр</t>
  </si>
  <si>
    <t>СРС аудит</t>
  </si>
  <si>
    <t>Р О Б О Ч И Й    Н  А  В  Ч  А  Л  Ь  Н  И  Й     П  Л  А  Н</t>
  </si>
  <si>
    <t>Осінній</t>
  </si>
  <si>
    <t>Весняний</t>
  </si>
  <si>
    <t>FFFF</t>
  </si>
  <si>
    <t>Курс</t>
  </si>
  <si>
    <t>вага</t>
  </si>
  <si>
    <t xml:space="preserve">         2.1. Дисципліни за вибором ВНЗ</t>
  </si>
  <si>
    <t>контрольні</t>
  </si>
  <si>
    <t>роботи</t>
  </si>
  <si>
    <t>ДИСЦИПЛІНИ</t>
  </si>
  <si>
    <t>ФАКУЛЬТЕТ ІНФОРМАЦІЙНИХ ТЕХНОЛОГІЙ І СИСТЕМ</t>
  </si>
  <si>
    <t>Н А   2 0 1 2  /  2 0 1 3  Н.Р.</t>
  </si>
  <si>
    <t xml:space="preserve">Рік  прийому  -   2012 </t>
  </si>
  <si>
    <t>ЧЕРКАСЬКИЙ   ДЕРЖАВНИЙ   ТЕХНОЛОГІЧНИЙ   УНІВЕРСИТЕТ</t>
  </si>
  <si>
    <t>Форма навчання</t>
  </si>
  <si>
    <t>Денна</t>
  </si>
  <si>
    <t>(шифр і назва спеціальності)</t>
  </si>
  <si>
    <t xml:space="preserve">     М.П.</t>
  </si>
  <si>
    <t>ІІ. ЗВЕДЕНІ ДАНІ ПРО БЮДЖЕТ ЧАСУ, тижні</t>
  </si>
  <si>
    <t>Червень</t>
  </si>
  <si>
    <t>Липень</t>
  </si>
  <si>
    <t xml:space="preserve">     Серпень    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</si>
  <si>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</si>
  <si>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</si>
  <si>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</si>
  <si>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</si>
  <si>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</si>
  <si>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</si>
  <si>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</si>
  <si>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</si>
  <si>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</si>
  <si>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К у р с</t>
  </si>
  <si>
    <t>Строк навчання</t>
  </si>
  <si>
    <t>(роки і місяці)</t>
  </si>
  <si>
    <t>за</t>
  </si>
  <si>
    <t>ОПП</t>
  </si>
  <si>
    <t>Тижні</t>
  </si>
  <si>
    <t>Теоретичне навчання</t>
  </si>
  <si>
    <t>Екзаменаційна сесія</t>
  </si>
  <si>
    <t>Канікули</t>
  </si>
  <si>
    <t>Разом</t>
  </si>
  <si>
    <t>Позначення:</t>
  </si>
  <si>
    <t>Т</t>
  </si>
  <si>
    <t>К</t>
  </si>
  <si>
    <t>П</t>
  </si>
  <si>
    <t>С</t>
  </si>
  <si>
    <t xml:space="preserve"> - теоретичні заняття;</t>
  </si>
  <si>
    <t xml:space="preserve"> - екзаменаційна  сесія;</t>
  </si>
  <si>
    <t xml:space="preserve"> - канікули;</t>
  </si>
  <si>
    <t>Всього</t>
  </si>
  <si>
    <t>НАВЧАЛЬНОЇ</t>
  </si>
  <si>
    <t>Екзамени</t>
  </si>
  <si>
    <t>Заліки</t>
  </si>
  <si>
    <t>РОЗПОДІЛ ЗА СЕМЕСТРАМИ</t>
  </si>
  <si>
    <t>Кількість</t>
  </si>
  <si>
    <t>кредитів</t>
  </si>
  <si>
    <t xml:space="preserve"> Розподіл по курсам та семестрам  </t>
  </si>
  <si>
    <t>Загальна кількість</t>
  </si>
  <si>
    <t xml:space="preserve">Рік вступу </t>
  </si>
  <si>
    <t>На основі</t>
  </si>
  <si>
    <t xml:space="preserve"> ГРАФІК  НАВЧАЛЬНОГО ПРОЦЕСУ</t>
  </si>
  <si>
    <t>За для нормальної роботи системи необхідно витримувати вірний формат файлу із навчальним планом.</t>
  </si>
  <si>
    <t>На першому аркуши "Shapka" у комірках повинно бути:</t>
  </si>
  <si>
    <t xml:space="preserve"> код та назва спеціальності</t>
  </si>
  <si>
    <t>сховано, вмістит вказівку про тип семестру - осінній, весняний</t>
  </si>
  <si>
    <t>з рядка 19</t>
  </si>
  <si>
    <t>повиннен починатись перелік дисціплін та назв груп дисціплін</t>
  </si>
  <si>
    <t>На другому аркуши "Plan" повинно бути:</t>
  </si>
  <si>
    <t>назви курсів (не повинно бути назв групи, або ще чогось)</t>
  </si>
  <si>
    <t>номера семестрів</t>
  </si>
  <si>
    <t>кількість тижнів у семестрах</t>
  </si>
  <si>
    <t xml:space="preserve">вага кредиту </t>
  </si>
  <si>
    <t xml:space="preserve">рядок 17 стовбчики 35,52,69,86,103,120,137,154,171,188,205,222 </t>
  </si>
  <si>
    <t xml:space="preserve">рядок 15 стовбчики 35,52,69,86,103,120,137,154,171,188,205,222 </t>
  </si>
  <si>
    <t xml:space="preserve">рядок 12 стовбчики 35,52,69,86,103,120,137,154,171,188,205,222 </t>
  </si>
  <si>
    <t xml:space="preserve">рядок 18 стовбчики 35,52,69,86,103,120,137,154,171,188,205,222 </t>
  </si>
  <si>
    <t xml:space="preserve">рядок з 31 до 37 у стовбчиках з 27 до 53 </t>
  </si>
  <si>
    <t xml:space="preserve">рядок 17 стовбчики 25 </t>
  </si>
  <si>
    <t xml:space="preserve">рядок 20,21,22,23,24,25,26 </t>
  </si>
  <si>
    <t xml:space="preserve">рядок 13 стовбчик 6 </t>
  </si>
  <si>
    <t xml:space="preserve"> ПРАКТИКА та ДЕРЖАВНА АТЕСТАЦІЯ</t>
  </si>
  <si>
    <t xml:space="preserve">рядок 42 стовбчик 1 </t>
  </si>
  <si>
    <t xml:space="preserve">рядок 43 стовбчик 1 </t>
  </si>
  <si>
    <t xml:space="preserve">рядок 44 стовбчик 6 </t>
  </si>
  <si>
    <t>Підпис начальника навчальної частини</t>
  </si>
  <si>
    <t>Підпис декана факультету</t>
  </si>
  <si>
    <t>Підпис завідувача кафедрою</t>
  </si>
  <si>
    <t xml:space="preserve">             ЗАТВЕРДЖУЮ</t>
  </si>
  <si>
    <t>МІНІСТЕРСТВО ОСВІТИ І НАУКИ УКРАЇНИ</t>
  </si>
  <si>
    <t>1.  О Б О В ` Я З К О В І    Д И С Ц И П Л І Н И</t>
  </si>
  <si>
    <t>Всього за циклом обов'язкових дисциплін</t>
  </si>
  <si>
    <t>2.  В И Б І Р К О В І    Д И С Ц И П Л І Н И</t>
  </si>
  <si>
    <t>ІУтаСД</t>
  </si>
  <si>
    <t xml:space="preserve">     </t>
  </si>
  <si>
    <t xml:space="preserve">Декан ______________ </t>
  </si>
  <si>
    <t>Прикладної лінгвістики</t>
  </si>
  <si>
    <t>"ЗАТВЕРДЖУЮ"</t>
  </si>
  <si>
    <t>Ректор</t>
  </si>
  <si>
    <t>Протокол № ______  від "___" ____________ 20___</t>
  </si>
  <si>
    <t xml:space="preserve">"______"_________________  20____ </t>
  </si>
  <si>
    <t xml:space="preserve">Освітня </t>
  </si>
  <si>
    <t>кваліфікація</t>
  </si>
  <si>
    <t>(зазначається освітній рівень)</t>
  </si>
  <si>
    <t>Спеціальність</t>
  </si>
  <si>
    <t>Спеціалізація</t>
  </si>
  <si>
    <t xml:space="preserve">Освітня програма </t>
  </si>
  <si>
    <t>(назва освітньої програмиї)</t>
  </si>
  <si>
    <t>(денна,  заочна)</t>
  </si>
  <si>
    <t>І.  ГРАФІК ОСВІТНЬОГО ПРОЦЕСУ</t>
  </si>
  <si>
    <t>IV. АТЕСТАЦІЯ</t>
  </si>
  <si>
    <t>III. ПРАКТИЧНА ПІДГОТОВКА</t>
  </si>
  <si>
    <t xml:space="preserve"> - практична  підготовка;</t>
  </si>
  <si>
    <t>I</t>
  </si>
  <si>
    <t>II</t>
  </si>
  <si>
    <t>III</t>
  </si>
  <si>
    <t>IV</t>
  </si>
  <si>
    <t>Практична підготовка</t>
  </si>
  <si>
    <t>Переддипломна практика</t>
  </si>
  <si>
    <t xml:space="preserve">Галузь знань </t>
  </si>
  <si>
    <t>V.  ПЛАН  ОСВІТНЬОГО  ПРОЦЕСУ</t>
  </si>
  <si>
    <t xml:space="preserve">          1.1 Цикл загальної підготовки</t>
  </si>
  <si>
    <t>(шифр і назва галузі знань)</t>
  </si>
  <si>
    <t xml:space="preserve">   Вид підготовки</t>
  </si>
  <si>
    <t>(шифр та назва спеціалізації)</t>
  </si>
  <si>
    <t xml:space="preserve">                                 (підпис)                                     (призвище та ініціали)</t>
  </si>
  <si>
    <t>Затверджено вченою радою ЧДТУ</t>
  </si>
  <si>
    <t xml:space="preserve">          1.2 Цикл професійної підготовки</t>
  </si>
  <si>
    <t>Форма атестації (кваліфікаційний іспит, кваліфікаційна робота бакалавра (магістра))</t>
  </si>
  <si>
    <t>ОЗП 1</t>
  </si>
  <si>
    <t>ОПП 1</t>
  </si>
  <si>
    <t xml:space="preserve">        А Т Е С Т А Ц І Я </t>
  </si>
  <si>
    <t>Начальник навчально-методичного відділу_____________ С.М. Мильніченко</t>
  </si>
  <si>
    <t>Код</t>
  </si>
  <si>
    <t xml:space="preserve">Обсяг годин аудиторних занять </t>
  </si>
  <si>
    <t>лекції</t>
  </si>
  <si>
    <t>ЄКТС</t>
  </si>
  <si>
    <t xml:space="preserve"> Екзамени:                                    </t>
  </si>
  <si>
    <t>на семестр:</t>
  </si>
  <si>
    <t>практ. заняття</t>
  </si>
  <si>
    <t>лаб.роботи</t>
  </si>
  <si>
    <t xml:space="preserve"> Заліки:                                          </t>
  </si>
  <si>
    <t>Кількість годин на тиждень:</t>
  </si>
  <si>
    <t>Загальна кількість контрольних заходів</t>
  </si>
  <si>
    <t>ВПП 1</t>
  </si>
  <si>
    <t>ВПП 2</t>
  </si>
  <si>
    <t>ВПП 3</t>
  </si>
  <si>
    <t>ВПП 4</t>
  </si>
  <si>
    <t xml:space="preserve">Курсові проекти/роботи: </t>
  </si>
  <si>
    <t>Завідувач кафедри</t>
  </si>
  <si>
    <t>________________________</t>
  </si>
  <si>
    <t>ОПП 3</t>
  </si>
  <si>
    <t>ОПП 2</t>
  </si>
  <si>
    <t>ОПП 4</t>
  </si>
  <si>
    <t>ОПП 5</t>
  </si>
  <si>
    <t>ОПП 6</t>
  </si>
  <si>
    <t>ВЗП 1</t>
  </si>
  <si>
    <t>ВЗП 2</t>
  </si>
  <si>
    <t xml:space="preserve">  ,</t>
  </si>
  <si>
    <t xml:space="preserve">____________________   </t>
  </si>
  <si>
    <t>____________________    20____р.</t>
  </si>
  <si>
    <t>НДВВЗП1</t>
  </si>
  <si>
    <t>НДВВЗП2</t>
  </si>
  <si>
    <t>НДВВПП1</t>
  </si>
  <si>
    <t>НДВВПП2</t>
  </si>
  <si>
    <t>НДВВПП3</t>
  </si>
  <si>
    <t>НДВВПП4</t>
  </si>
  <si>
    <t xml:space="preserve">          2.1 Цикл загальної підготовки*</t>
  </si>
  <si>
    <t xml:space="preserve">          2.2 Цикл професійної підготовки**                                                                                                                           </t>
  </si>
  <si>
    <t>*</t>
  </si>
  <si>
    <t>**</t>
  </si>
  <si>
    <t>Кваліфікаційна робота магістра</t>
  </si>
  <si>
    <t xml:space="preserve">1 рік 5 місяців </t>
  </si>
  <si>
    <t>ПКР+А</t>
  </si>
  <si>
    <t xml:space="preserve"> - підготовка кваліфікаційної роботи та атестація;</t>
  </si>
  <si>
    <t>Підготовка кваліфікаційної роботи та атестація</t>
  </si>
  <si>
    <t>підготовки на другому (магістерському) рівні вищої освіти</t>
  </si>
  <si>
    <t>А 1</t>
  </si>
  <si>
    <t>Наукова іноземна мова</t>
  </si>
  <si>
    <t>Енерготехнологій</t>
  </si>
  <si>
    <t>Використання вторинних енергоресурсів</t>
  </si>
  <si>
    <t>Матмоделювання та оптимізація процесів тепломасообміну</t>
  </si>
  <si>
    <t>Автоматизовані системи управління теплоенергетичними процесами</t>
  </si>
  <si>
    <t>Проектування та монтаж теплоенергетичних установок</t>
  </si>
  <si>
    <t>Методологія наукових досліджень</t>
  </si>
  <si>
    <t>14 Електрична інженерія</t>
  </si>
  <si>
    <t>144 Теплоенергетика</t>
  </si>
  <si>
    <t>Теплоенергетика</t>
  </si>
  <si>
    <t>Всього за циклом вибіркових дисциплін</t>
  </si>
  <si>
    <t>магістр з теплоенергетики</t>
  </si>
  <si>
    <t>першого (бакалаврського) рівня освіти</t>
  </si>
  <si>
    <t>Олег ГРИГОР</t>
  </si>
  <si>
    <t>Виробнича практика</t>
  </si>
  <si>
    <t>ОПП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</si>
</sst>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р.&quot;;[Red]\-#,##0.00\ &quot;р.&quot;"/>
    <numFmt numFmtId="165" formatCode="0.0"/>
    <numFmt numFmtId="166" formatCode="\Т\е\кs\т"/>
  </numFmts>
  <fonts count="84" x14ac:knownFonts="1">
    <font>
      <sz val="12"/>
      <name val="Times New Roman Cyr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charset val="204"/>
    </font>
    <font>
      <sz val="14"/>
      <name val="Times New Roman Cyr"/>
      <family val="1"/>
      <charset val="204"/>
    </font>
    <font>
      <sz val="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b/>
      <sz val="1"/>
      <name val="Times New Roman Cyr"/>
      <family val="1"/>
      <charset val="204"/>
    </font>
    <font>
      <sz val="1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2"/>
      <color indexed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color indexed="22"/>
      <name val="Times New Roman"/>
      <family val="1"/>
      <charset val="204"/>
    </font>
    <font>
      <b/>
      <sz val="12"/>
      <name val="Times New Roman"/>
      <family val="1"/>
    </font>
    <font>
      <b/>
      <sz val="14"/>
      <color indexed="9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4"/>
      <color indexed="9"/>
      <name val="Times New Roman Cyr"/>
      <family val="1"/>
      <charset val="204"/>
    </font>
    <font>
      <sz val="8"/>
      <color indexed="9"/>
      <name val="Times New Roman Cyr"/>
      <family val="1"/>
      <charset val="204"/>
    </font>
    <font>
      <sz val="8"/>
      <color indexed="9"/>
      <name val="Arial Cyr"/>
      <family val="2"/>
      <charset val="204"/>
    </font>
    <font>
      <b/>
      <sz val="8"/>
      <color indexed="9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b/>
      <sz val="16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4"/>
      <color theme="0"/>
      <name val="Times New Roman Cyr"/>
      <family val="1"/>
      <charset val="204"/>
    </font>
    <font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20"/>
      <color theme="6" tint="-0.249977111117893"/>
      <name val="Times New Roman Cyr"/>
      <charset val="204"/>
    </font>
    <font>
      <sz val="12"/>
      <color theme="6" tint="-0.249977111117893"/>
      <name val="Times New Roman Cyr"/>
      <charset val="204"/>
    </font>
    <font>
      <b/>
      <sz val="14"/>
      <color rgb="FFFF0000"/>
      <name val="Times New Roman Cyr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1" applyNumberFormat="0" applyFill="0" applyBorder="0">
      <alignment horizontal="center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2" applyNumberFormat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7" fillId="21" borderId="9" applyNumberFormat="0" applyAlignment="0" applyProtection="0"/>
    <xf numFmtId="0" fontId="48" fillId="0" borderId="0" applyNumberFormat="0" applyFill="0" applyBorder="0" applyAlignment="0" applyProtection="0"/>
    <xf numFmtId="0" fontId="42" fillId="20" borderId="2" applyNumberFormat="0" applyAlignment="0" applyProtection="0"/>
    <xf numFmtId="0" fontId="1" fillId="0" borderId="0"/>
    <xf numFmtId="0" fontId="46" fillId="0" borderId="8" applyNumberFormat="0" applyFill="0" applyAlignment="0" applyProtection="0"/>
    <xf numFmtId="0" fontId="50" fillId="3" borderId="0" applyNumberFormat="0" applyBorder="0" applyAlignment="0" applyProtection="0"/>
    <xf numFmtId="0" fontId="1" fillId="23" borderId="10" applyNumberFormat="0" applyFont="0" applyAlignment="0" applyProtection="0"/>
    <xf numFmtId="9" fontId="1" fillId="0" borderId="0" applyFont="0" applyFill="0" applyBorder="0" applyAlignment="0" applyProtection="0"/>
    <xf numFmtId="0" fontId="41" fillId="20" borderId="3" applyNumberFormat="0" applyAlignment="0" applyProtection="0"/>
    <xf numFmtId="0" fontId="52" fillId="0" borderId="7" applyNumberFormat="0" applyFill="0" applyAlignment="0" applyProtection="0"/>
    <xf numFmtId="0" fontId="49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</cellStyleXfs>
  <cellXfs count="695">
    <xf numFmtId="0" fontId="0" fillId="0" borderId="0" xfId="0" applyBorder="1">
      <alignment horizontal="center"/>
    </xf>
    <xf numFmtId="0" fontId="0" fillId="0" borderId="0" xfId="0" applyFill="1" applyBorder="1">
      <alignment horizontal="center"/>
    </xf>
    <xf numFmtId="0" fontId="3" fillId="0" borderId="0" xfId="0" applyFont="1" applyBorder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12" xfId="0" applyFont="1" applyBorder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>
      <alignment horizontal="center"/>
    </xf>
    <xf numFmtId="0" fontId="11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Continuous"/>
    </xf>
    <xf numFmtId="0" fontId="6" fillId="0" borderId="14" xfId="0" applyFont="1" applyBorder="1">
      <alignment horizontal="center"/>
    </xf>
    <xf numFmtId="0" fontId="11" fillId="0" borderId="15" xfId="0" applyNumberFormat="1" applyFont="1" applyBorder="1" applyAlignment="1">
      <alignment horizontal="center"/>
    </xf>
    <xf numFmtId="1" fontId="11" fillId="0" borderId="12" xfId="0" applyNumberFormat="1" applyFont="1" applyBorder="1">
      <alignment horizontal="center"/>
    </xf>
    <xf numFmtId="1" fontId="11" fillId="0" borderId="20" xfId="0" applyNumberFormat="1" applyFont="1" applyBorder="1">
      <alignment horizontal="center"/>
    </xf>
    <xf numFmtId="1" fontId="11" fillId="0" borderId="21" xfId="0" applyNumberFormat="1" applyFont="1" applyBorder="1">
      <alignment horizontal="center"/>
    </xf>
    <xf numFmtId="1" fontId="11" fillId="0" borderId="23" xfId="0" applyNumberFormat="1" applyFont="1" applyBorder="1">
      <alignment horizontal="center"/>
    </xf>
    <xf numFmtId="0" fontId="17" fillId="24" borderId="14" xfId="0" applyFont="1" applyFill="1" applyBorder="1">
      <alignment horizontal="center"/>
    </xf>
    <xf numFmtId="0" fontId="12" fillId="24" borderId="14" xfId="0" applyFont="1" applyFill="1" applyBorder="1">
      <alignment horizontal="center"/>
    </xf>
    <xf numFmtId="1" fontId="11" fillId="0" borderId="12" xfId="0" applyNumberFormat="1" applyFont="1" applyFill="1" applyBorder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165" fontId="0" fillId="0" borderId="0" xfId="0" applyNumberFormat="1" applyBorder="1">
      <alignment horizontal="center"/>
    </xf>
    <xf numFmtId="0" fontId="6" fillId="0" borderId="14" xfId="0" applyFont="1" applyBorder="1" applyAlignment="1">
      <alignment horizontal="left"/>
    </xf>
    <xf numFmtId="0" fontId="11" fillId="0" borderId="26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2" xfId="0" applyFill="1" applyBorder="1">
      <alignment horizontal="center"/>
    </xf>
    <xf numFmtId="0" fontId="12" fillId="25" borderId="29" xfId="0" applyFont="1" applyFill="1" applyBorder="1" applyAlignment="1">
      <alignment horizontal="centerContinuous"/>
    </xf>
    <xf numFmtId="49" fontId="19" fillId="25" borderId="29" xfId="0" applyNumberFormat="1" applyFont="1" applyFill="1" applyBorder="1" applyAlignment="1" applyProtection="1">
      <alignment horizontal="centerContinuous" vertical="justify"/>
    </xf>
    <xf numFmtId="0" fontId="19" fillId="25" borderId="29" xfId="0" applyFont="1" applyFill="1" applyBorder="1" applyAlignment="1">
      <alignment horizontal="centerContinuous"/>
    </xf>
    <xf numFmtId="0" fontId="19" fillId="25" borderId="29" xfId="0" applyFont="1" applyFill="1" applyBorder="1" applyAlignment="1">
      <alignment horizontal="centerContinuous" vertical="center"/>
    </xf>
    <xf numFmtId="1" fontId="9" fillId="25" borderId="29" xfId="0" applyNumberFormat="1" applyFont="1" applyFill="1" applyBorder="1" applyAlignment="1">
      <alignment horizontal="centerContinuous"/>
    </xf>
    <xf numFmtId="1" fontId="16" fillId="25" borderId="29" xfId="0" applyNumberFormat="1" applyFont="1" applyFill="1" applyBorder="1" applyAlignment="1">
      <alignment horizontal="centerContinuous"/>
    </xf>
    <xf numFmtId="0" fontId="6" fillId="0" borderId="20" xfId="0" applyFont="1" applyBorder="1" applyAlignment="1">
      <alignment horizontal="left"/>
    </xf>
    <xf numFmtId="1" fontId="11" fillId="0" borderId="20" xfId="0" applyNumberFormat="1" applyFont="1" applyFill="1" applyBorder="1" applyAlignment="1">
      <alignment horizontal="center"/>
    </xf>
    <xf numFmtId="0" fontId="0" fillId="0" borderId="30" xfId="0" applyBorder="1">
      <alignment horizontal="center"/>
    </xf>
    <xf numFmtId="0" fontId="6" fillId="0" borderId="28" xfId="0" applyFont="1" applyBorder="1" applyAlignment="1">
      <alignment horizontal="centerContinuous"/>
    </xf>
    <xf numFmtId="0" fontId="0" fillId="0" borderId="31" xfId="0" applyFill="1" applyBorder="1">
      <alignment horizontal="center"/>
    </xf>
    <xf numFmtId="0" fontId="4" fillId="0" borderId="32" xfId="0" applyFont="1" applyBorder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Continuous"/>
      <protection locked="0"/>
    </xf>
    <xf numFmtId="0" fontId="14" fillId="0" borderId="0" xfId="0" applyFont="1" applyBorder="1" applyAlignment="1" applyProtection="1">
      <protection locked="0"/>
    </xf>
    <xf numFmtId="0" fontId="0" fillId="0" borderId="0" xfId="0" applyBorder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protection locked="0"/>
    </xf>
    <xf numFmtId="0" fontId="6" fillId="26" borderId="14" xfId="0" applyFont="1" applyFill="1" applyBorder="1" applyAlignment="1" applyProtection="1">
      <protection locked="0"/>
    </xf>
    <xf numFmtId="0" fontId="17" fillId="26" borderId="31" xfId="0" applyFont="1" applyFill="1" applyBorder="1" applyAlignment="1" applyProtection="1">
      <protection locked="0"/>
    </xf>
    <xf numFmtId="0" fontId="17" fillId="26" borderId="28" xfId="0" applyFont="1" applyFill="1" applyBorder="1" applyAlignment="1" applyProtection="1">
      <protection locked="0"/>
    </xf>
    <xf numFmtId="0" fontId="9" fillId="0" borderId="14" xfId="0" applyFont="1" applyBorder="1" applyProtection="1">
      <alignment horizontal="center"/>
      <protection locked="0"/>
    </xf>
    <xf numFmtId="0" fontId="17" fillId="25" borderId="33" xfId="0" applyFont="1" applyFill="1" applyBorder="1">
      <alignment horizontal="center"/>
    </xf>
    <xf numFmtId="0" fontId="17" fillId="25" borderId="34" xfId="0" applyFont="1" applyFill="1" applyBorder="1">
      <alignment horizontal="center"/>
    </xf>
    <xf numFmtId="0" fontId="17" fillId="0" borderId="0" xfId="0" applyFont="1" applyBorder="1">
      <alignment horizontal="center"/>
    </xf>
    <xf numFmtId="0" fontId="17" fillId="24" borderId="14" xfId="0" applyFont="1" applyFill="1" applyBorder="1" applyAlignment="1">
      <alignment horizontal="centerContinuous"/>
    </xf>
    <xf numFmtId="0" fontId="8" fillId="24" borderId="14" xfId="0" applyFont="1" applyFill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2" fillId="25" borderId="14" xfId="0" applyFont="1" applyFill="1" applyBorder="1">
      <alignment horizontal="center"/>
    </xf>
    <xf numFmtId="1" fontId="11" fillId="27" borderId="23" xfId="0" applyNumberFormat="1" applyFont="1" applyFill="1" applyBorder="1">
      <alignment horizontal="center"/>
    </xf>
    <xf numFmtId="0" fontId="11" fillId="27" borderId="23" xfId="0" applyNumberFormat="1" applyFont="1" applyFill="1" applyBorder="1" applyAlignment="1">
      <alignment horizontal="center"/>
    </xf>
    <xf numFmtId="1" fontId="19" fillId="24" borderId="14" xfId="0" applyNumberFormat="1" applyFont="1" applyFill="1" applyBorder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37" xfId="0" applyNumberFormat="1" applyFont="1" applyFill="1" applyBorder="1" applyAlignment="1">
      <alignment horizontal="center"/>
    </xf>
    <xf numFmtId="0" fontId="18" fillId="24" borderId="14" xfId="0" applyFont="1" applyFill="1" applyBorder="1">
      <alignment horizontal="center"/>
    </xf>
    <xf numFmtId="0" fontId="5" fillId="0" borderId="0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11" fillId="0" borderId="41" xfId="0" applyNumberFormat="1" applyFont="1" applyBorder="1" applyAlignment="1">
      <alignment horizontal="centerContinuous"/>
    </xf>
    <xf numFmtId="1" fontId="24" fillId="27" borderId="1" xfId="37" applyNumberFormat="1" applyFont="1" applyFill="1" applyBorder="1" applyAlignment="1">
      <alignment horizontal="center"/>
    </xf>
    <xf numFmtId="1" fontId="11" fillId="0" borderId="21" xfId="0" applyNumberFormat="1" applyFont="1" applyFill="1" applyBorder="1">
      <alignment horizontal="center"/>
    </xf>
    <xf numFmtId="1" fontId="11" fillId="0" borderId="43" xfId="0" applyNumberFormat="1" applyFont="1" applyFill="1" applyBorder="1">
      <alignment horizontal="center"/>
    </xf>
    <xf numFmtId="9" fontId="11" fillId="0" borderId="44" xfId="37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11" fillId="0" borderId="35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0" fontId="8" fillId="25" borderId="29" xfId="0" applyFont="1" applyFill="1" applyBorder="1" applyAlignment="1">
      <alignment horizontal="left"/>
    </xf>
    <xf numFmtId="49" fontId="17" fillId="24" borderId="15" xfId="0" applyNumberFormat="1" applyFont="1" applyFill="1" applyBorder="1" applyAlignment="1"/>
    <xf numFmtId="166" fontId="17" fillId="24" borderId="15" xfId="0" applyNumberFormat="1" applyFont="1" applyFill="1" applyBorder="1" applyAlignment="1"/>
    <xf numFmtId="166" fontId="17" fillId="24" borderId="32" xfId="0" applyNumberFormat="1" applyFont="1" applyFill="1" applyBorder="1" applyAlignment="1"/>
    <xf numFmtId="0" fontId="17" fillId="28" borderId="32" xfId="0" applyNumberFormat="1" applyFont="1" applyFill="1" applyBorder="1" applyAlignment="1">
      <alignment horizontal="center"/>
    </xf>
    <xf numFmtId="1" fontId="17" fillId="28" borderId="48" xfId="0" applyNumberFormat="1" applyFont="1" applyFill="1" applyBorder="1" applyAlignment="1">
      <alignment horizontal="center"/>
    </xf>
    <xf numFmtId="165" fontId="17" fillId="24" borderId="15" xfId="0" applyNumberFormat="1" applyFont="1" applyFill="1" applyBorder="1">
      <alignment horizontal="center"/>
    </xf>
    <xf numFmtId="1" fontId="11" fillId="0" borderId="23" xfId="0" applyNumberFormat="1" applyFont="1" applyFill="1" applyBorder="1" applyAlignment="1">
      <alignment horizontal="center"/>
    </xf>
    <xf numFmtId="0" fontId="25" fillId="0" borderId="0" xfId="0" applyFont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alignment horizontal="center"/>
      <protection locked="0"/>
    </xf>
    <xf numFmtId="0" fontId="12" fillId="0" borderId="0" xfId="0" applyFont="1" applyFill="1" applyBorder="1" applyProtection="1">
      <alignment horizontal="center"/>
      <protection locked="0"/>
    </xf>
    <xf numFmtId="0" fontId="15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17" fillId="26" borderId="30" xfId="0" applyFont="1" applyFill="1" applyBorder="1" applyAlignment="1" applyProtection="1">
      <protection locked="0"/>
    </xf>
    <xf numFmtId="0" fontId="4" fillId="0" borderId="0" xfId="0" applyFont="1" applyFill="1" applyBorder="1" applyProtection="1">
      <alignment horizontal="center"/>
      <protection locked="0"/>
    </xf>
    <xf numFmtId="0" fontId="6" fillId="0" borderId="0" xfId="0" applyFont="1" applyFill="1" applyBorder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alignment horizontal="center"/>
      <protection locked="0"/>
    </xf>
    <xf numFmtId="0" fontId="9" fillId="0" borderId="0" xfId="0" applyFont="1" applyFill="1" applyBorder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2" fillId="0" borderId="16" xfId="0" applyFont="1" applyBorder="1" applyProtection="1">
      <alignment horizontal="center"/>
      <protection locked="0"/>
    </xf>
    <xf numFmtId="0" fontId="19" fillId="25" borderId="29" xfId="0" applyFont="1" applyFill="1" applyBorder="1" applyAlignment="1" applyProtection="1">
      <alignment horizontal="centerContinuous"/>
      <protection locked="0"/>
    </xf>
    <xf numFmtId="0" fontId="17" fillId="24" borderId="14" xfId="0" applyFont="1" applyFill="1" applyBorder="1" applyProtection="1">
      <alignment horizontal="center"/>
      <protection locked="0"/>
    </xf>
    <xf numFmtId="0" fontId="9" fillId="0" borderId="12" xfId="0" applyFont="1" applyBorder="1" applyProtection="1">
      <alignment horizontal="center"/>
      <protection locked="0"/>
    </xf>
    <xf numFmtId="0" fontId="17" fillId="28" borderId="32" xfId="0" applyNumberFormat="1" applyFont="1" applyFill="1" applyBorder="1" applyAlignment="1" applyProtection="1">
      <alignment horizontal="center"/>
      <protection locked="0"/>
    </xf>
    <xf numFmtId="0" fontId="28" fillId="25" borderId="12" xfId="0" applyFont="1" applyFill="1" applyBorder="1">
      <alignment horizontal="center"/>
    </xf>
    <xf numFmtId="0" fontId="29" fillId="24" borderId="12" xfId="0" applyFont="1" applyFill="1" applyBorder="1" applyAlignment="1">
      <alignment horizontal="centerContinuous"/>
    </xf>
    <xf numFmtId="0" fontId="29" fillId="25" borderId="49" xfId="0" applyFont="1" applyFill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1" fontId="9" fillId="25" borderId="45" xfId="0" applyNumberFormat="1" applyFont="1" applyFill="1" applyBorder="1" applyAlignment="1">
      <alignment horizontal="centerContinuous"/>
    </xf>
    <xf numFmtId="0" fontId="18" fillId="24" borderId="34" xfId="0" applyFont="1" applyFill="1" applyBorder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9" fillId="25" borderId="29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9" fillId="29" borderId="12" xfId="0" applyFont="1" applyFill="1" applyBorder="1" applyAlignment="1"/>
    <xf numFmtId="0" fontId="4" fillId="0" borderId="51" xfId="0" applyFont="1" applyFill="1" applyBorder="1" applyAlignment="1"/>
    <xf numFmtId="0" fontId="17" fillId="24" borderId="48" xfId="0" applyFont="1" applyFill="1" applyBorder="1" applyAlignment="1">
      <alignment horizontal="center"/>
    </xf>
    <xf numFmtId="0" fontId="17" fillId="24" borderId="15" xfId="0" applyFont="1" applyFill="1" applyBorder="1" applyAlignment="1">
      <alignment horizontal="left"/>
    </xf>
    <xf numFmtId="0" fontId="17" fillId="25" borderId="29" xfId="0" applyFont="1" applyFill="1" applyBorder="1" applyAlignment="1">
      <alignment horizontal="left"/>
    </xf>
    <xf numFmtId="0" fontId="17" fillId="24" borderId="14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65" fontId="11" fillId="0" borderId="22" xfId="0" applyNumberFormat="1" applyFont="1" applyFill="1" applyBorder="1" applyAlignment="1">
      <alignment horizontal="center"/>
    </xf>
    <xf numFmtId="165" fontId="11" fillId="0" borderId="23" xfId="0" applyNumberFormat="1" applyFont="1" applyFill="1" applyBorder="1" applyAlignment="1">
      <alignment horizontal="center"/>
    </xf>
    <xf numFmtId="0" fontId="17" fillId="25" borderId="14" xfId="0" applyFont="1" applyFill="1" applyBorder="1">
      <alignment horizontal="center"/>
    </xf>
    <xf numFmtId="0" fontId="29" fillId="25" borderId="12" xfId="0" applyFont="1" applyFill="1" applyBorder="1" applyAlignment="1">
      <alignment horizontal="centerContinuous"/>
    </xf>
    <xf numFmtId="1" fontId="19" fillId="25" borderId="14" xfId="0" applyNumberFormat="1" applyFont="1" applyFill="1" applyBorder="1">
      <alignment horizontal="center"/>
    </xf>
    <xf numFmtId="0" fontId="17" fillId="25" borderId="14" xfId="0" applyFont="1" applyFill="1" applyBorder="1" applyAlignment="1">
      <alignment horizontal="centerContinuous"/>
    </xf>
    <xf numFmtId="0" fontId="18" fillId="25" borderId="14" xfId="0" applyFont="1" applyFill="1" applyBorder="1">
      <alignment horizontal="center"/>
    </xf>
    <xf numFmtId="0" fontId="23" fillId="0" borderId="0" xfId="0" applyFont="1" applyBorder="1" applyAlignment="1">
      <alignment horizontal="center"/>
    </xf>
    <xf numFmtId="165" fontId="11" fillId="26" borderId="33" xfId="0" applyNumberFormat="1" applyFont="1" applyFill="1" applyBorder="1">
      <alignment horizontal="center"/>
    </xf>
    <xf numFmtId="0" fontId="18" fillId="25" borderId="12" xfId="0" applyFont="1" applyFill="1" applyBorder="1">
      <alignment horizontal="center"/>
    </xf>
    <xf numFmtId="165" fontId="11" fillId="26" borderId="34" xfId="0" applyNumberFormat="1" applyFont="1" applyFill="1" applyBorder="1">
      <alignment horizontal="center"/>
    </xf>
    <xf numFmtId="0" fontId="18" fillId="24" borderId="12" xfId="0" applyFont="1" applyFill="1" applyBorder="1">
      <alignment horizontal="center"/>
    </xf>
    <xf numFmtId="1" fontId="11" fillId="27" borderId="23" xfId="0" applyNumberFormat="1" applyFont="1" applyFill="1" applyBorder="1" applyAlignment="1">
      <alignment horizontal="center" vertical="center"/>
    </xf>
    <xf numFmtId="0" fontId="11" fillId="27" borderId="21" xfId="0" applyNumberFormat="1" applyFont="1" applyFill="1" applyBorder="1" applyAlignment="1">
      <alignment horizontal="center"/>
    </xf>
    <xf numFmtId="1" fontId="11" fillId="27" borderId="21" xfId="0" applyNumberFormat="1" applyFont="1" applyFill="1" applyBorder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5" fontId="0" fillId="0" borderId="0" xfId="0" applyNumberFormat="1" applyFill="1" applyBorder="1">
      <alignment horizontal="center"/>
    </xf>
    <xf numFmtId="0" fontId="3" fillId="0" borderId="0" xfId="0" applyFont="1" applyFill="1" applyBorder="1">
      <alignment horizont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Protection="1">
      <alignment horizontal="center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alignment horizontal="center"/>
      <protection locked="0"/>
    </xf>
    <xf numFmtId="0" fontId="33" fillId="0" borderId="0" xfId="0" applyFont="1" applyBorder="1" applyProtection="1">
      <alignment horizontal="center"/>
      <protection locked="0"/>
    </xf>
    <xf numFmtId="0" fontId="32" fillId="0" borderId="0" xfId="0" applyFont="1" applyBorder="1" applyProtection="1">
      <alignment horizontal="center"/>
      <protection locked="0"/>
    </xf>
    <xf numFmtId="0" fontId="30" fillId="0" borderId="0" xfId="0" applyFont="1" applyBorder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Protection="1">
      <alignment horizontal="center"/>
      <protection locked="0"/>
    </xf>
    <xf numFmtId="0" fontId="35" fillId="0" borderId="0" xfId="0" applyFont="1" applyBorder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33" fillId="0" borderId="0" xfId="0" applyFont="1" applyFill="1" applyBorder="1" applyProtection="1">
      <alignment horizontal="center"/>
      <protection locked="0"/>
    </xf>
    <xf numFmtId="0" fontId="16" fillId="26" borderId="30" xfId="0" applyFont="1" applyFill="1" applyBorder="1" applyProtection="1">
      <alignment horizontal="center"/>
      <protection locked="0"/>
    </xf>
    <xf numFmtId="0" fontId="16" fillId="26" borderId="28" xfId="0" applyFont="1" applyFill="1" applyBorder="1" applyProtection="1">
      <alignment horizontal="center"/>
      <protection locked="0"/>
    </xf>
    <xf numFmtId="0" fontId="6" fillId="26" borderId="28" xfId="0" applyFont="1" applyFill="1" applyBorder="1" applyAlignment="1" applyProtection="1">
      <alignment horizontal="left"/>
      <protection locked="0"/>
    </xf>
    <xf numFmtId="0" fontId="12" fillId="26" borderId="28" xfId="0" applyFont="1" applyFill="1" applyBorder="1" applyProtection="1">
      <alignment horizontal="center"/>
      <protection locked="0"/>
    </xf>
    <xf numFmtId="0" fontId="6" fillId="26" borderId="28" xfId="0" applyFont="1" applyFill="1" applyBorder="1" applyProtection="1">
      <alignment horizontal="center"/>
      <protection locked="0"/>
    </xf>
    <xf numFmtId="0" fontId="17" fillId="26" borderId="52" xfId="0" applyFont="1" applyFill="1" applyBorder="1" applyAlignment="1" applyProtection="1">
      <protection locked="0"/>
    </xf>
    <xf numFmtId="0" fontId="20" fillId="0" borderId="31" xfId="0" applyNumberFormat="1" applyFont="1" applyBorder="1" applyAlignment="1" applyProtection="1">
      <alignment horizontal="left"/>
      <protection locked="0"/>
    </xf>
    <xf numFmtId="0" fontId="0" fillId="0" borderId="14" xfId="0" applyBorder="1" applyProtection="1">
      <alignment horizontal="center"/>
      <protection locked="0"/>
    </xf>
    <xf numFmtId="0" fontId="12" fillId="0" borderId="14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protection locked="0"/>
    </xf>
    <xf numFmtId="0" fontId="0" fillId="0" borderId="14" xfId="0" applyFill="1" applyBorder="1" applyProtection="1">
      <alignment horizontal="center"/>
      <protection locked="0"/>
    </xf>
    <xf numFmtId="0" fontId="6" fillId="26" borderId="22" xfId="0" applyFont="1" applyFill="1" applyBorder="1" applyAlignment="1" applyProtection="1"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0" fillId="0" borderId="22" xfId="0" applyFill="1" applyBorder="1" applyProtection="1">
      <alignment horizontal="center"/>
      <protection locked="0"/>
    </xf>
    <xf numFmtId="0" fontId="56" fillId="0" borderId="54" xfId="33" applyFont="1" applyFill="1" applyBorder="1" applyAlignment="1">
      <alignment horizontal="center" vertical="center"/>
    </xf>
    <xf numFmtId="0" fontId="56" fillId="0" borderId="55" xfId="33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left"/>
    </xf>
    <xf numFmtId="165" fontId="11" fillId="0" borderId="20" xfId="0" applyNumberFormat="1" applyFont="1" applyFill="1" applyBorder="1" applyAlignment="1">
      <alignment horizontal="center"/>
    </xf>
    <xf numFmtId="165" fontId="11" fillId="0" borderId="21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1" fontId="11" fillId="27" borderId="21" xfId="0" applyNumberFormat="1" applyFont="1" applyFill="1" applyBorder="1" applyAlignment="1">
      <alignment horizontal="center" vertical="center"/>
    </xf>
    <xf numFmtId="0" fontId="18" fillId="24" borderId="12" xfId="0" quotePrefix="1" applyFont="1" applyFill="1" applyBorder="1">
      <alignment horizontal="center"/>
    </xf>
    <xf numFmtId="0" fontId="8" fillId="24" borderId="14" xfId="0" applyFont="1" applyFill="1" applyBorder="1" applyAlignment="1">
      <alignment horizontal="right"/>
    </xf>
    <xf numFmtId="0" fontId="29" fillId="24" borderId="48" xfId="0" applyFont="1" applyFill="1" applyBorder="1" applyAlignment="1">
      <alignment horizontal="centerContinuous"/>
    </xf>
    <xf numFmtId="166" fontId="17" fillId="0" borderId="39" xfId="0" applyNumberFormat="1" applyFont="1" applyBorder="1" applyAlignment="1">
      <alignment horizontal="centerContinuous"/>
    </xf>
    <xf numFmtId="166" fontId="17" fillId="0" borderId="16" xfId="0" applyNumberFormat="1" applyFont="1" applyBorder="1" applyAlignment="1">
      <alignment horizontal="centerContinuous"/>
    </xf>
    <xf numFmtId="0" fontId="17" fillId="0" borderId="16" xfId="0" applyFont="1" applyBorder="1" applyAlignment="1">
      <alignment horizontal="centerContinuous"/>
    </xf>
    <xf numFmtId="0" fontId="17" fillId="0" borderId="16" xfId="0" applyFont="1" applyBorder="1" applyAlignment="1" applyProtection="1">
      <alignment horizontal="centerContinuous"/>
      <protection locked="0"/>
    </xf>
    <xf numFmtId="0" fontId="8" fillId="24" borderId="15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18" fillId="24" borderId="34" xfId="0" applyFont="1" applyFill="1" applyBorder="1" applyAlignment="1">
      <alignment horizontal="left"/>
    </xf>
    <xf numFmtId="1" fontId="9" fillId="25" borderId="33" xfId="0" applyNumberFormat="1" applyFont="1" applyFill="1" applyBorder="1" applyAlignment="1">
      <alignment horizontal="left"/>
    </xf>
    <xf numFmtId="165" fontId="17" fillId="24" borderId="48" xfId="0" applyNumberFormat="1" applyFont="1" applyFill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56" fillId="0" borderId="56" xfId="33" applyFont="1" applyFill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center"/>
    </xf>
    <xf numFmtId="49" fontId="19" fillId="25" borderId="57" xfId="0" applyNumberFormat="1" applyFont="1" applyFill="1" applyBorder="1" applyAlignment="1">
      <alignment horizontal="center"/>
    </xf>
    <xf numFmtId="49" fontId="12" fillId="24" borderId="49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vertical="top"/>
    </xf>
    <xf numFmtId="49" fontId="12" fillId="25" borderId="49" xfId="0" applyNumberFormat="1" applyFont="1" applyFill="1" applyBorder="1" applyAlignment="1">
      <alignment horizontal="center"/>
    </xf>
    <xf numFmtId="49" fontId="17" fillId="24" borderId="26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" fontId="11" fillId="0" borderId="16" xfId="0" applyNumberFormat="1" applyFont="1" applyBorder="1" applyAlignment="1"/>
    <xf numFmtId="1" fontId="11" fillId="0" borderId="16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Continuous"/>
    </xf>
    <xf numFmtId="9" fontId="11" fillId="0" borderId="32" xfId="0" applyNumberFormat="1" applyFont="1" applyBorder="1" applyAlignment="1">
      <alignment horizontal="centerContinuous"/>
    </xf>
    <xf numFmtId="165" fontId="11" fillId="0" borderId="25" xfId="0" applyNumberFormat="1" applyFont="1" applyFill="1" applyBorder="1" applyAlignment="1">
      <alignment horizontal="centerContinuous"/>
    </xf>
    <xf numFmtId="1" fontId="11" fillId="0" borderId="25" xfId="0" applyNumberFormat="1" applyFont="1" applyFill="1" applyBorder="1" applyAlignment="1">
      <alignment horizontal="centerContinuous"/>
    </xf>
    <xf numFmtId="165" fontId="11" fillId="0" borderId="37" xfId="0" applyNumberFormat="1" applyFont="1" applyFill="1" applyBorder="1" applyAlignment="1">
      <alignment horizontal="centerContinuous"/>
    </xf>
    <xf numFmtId="1" fontId="11" fillId="0" borderId="37" xfId="0" applyNumberFormat="1" applyFont="1" applyFill="1" applyBorder="1" applyAlignment="1">
      <alignment horizontal="centerContinuous"/>
    </xf>
    <xf numFmtId="1" fontId="11" fillId="0" borderId="26" xfId="0" applyNumberFormat="1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left"/>
    </xf>
    <xf numFmtId="0" fontId="11" fillId="0" borderId="0" xfId="0" applyFont="1" applyBorder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17" fillId="24" borderId="12" xfId="0" applyFont="1" applyFill="1" applyBorder="1">
      <alignment horizontal="center"/>
    </xf>
    <xf numFmtId="0" fontId="18" fillId="24" borderId="33" xfId="0" applyFont="1" applyFill="1" applyBorder="1" applyAlignment="1">
      <alignment horizontal="left"/>
    </xf>
    <xf numFmtId="1" fontId="29" fillId="24" borderId="23" xfId="0" applyNumberFormat="1" applyFont="1" applyFill="1" applyBorder="1" applyAlignment="1">
      <alignment horizontal="centerContinuous"/>
    </xf>
    <xf numFmtId="9" fontId="29" fillId="24" borderId="23" xfId="37" applyFont="1" applyFill="1" applyBorder="1" applyAlignment="1">
      <alignment horizontal="centerContinuous"/>
    </xf>
    <xf numFmtId="9" fontId="55" fillId="28" borderId="48" xfId="37" applyFont="1" applyFill="1" applyBorder="1" applyAlignment="1">
      <alignment horizontal="center"/>
    </xf>
    <xf numFmtId="1" fontId="19" fillId="24" borderId="12" xfId="0" applyNumberFormat="1" applyFont="1" applyFill="1" applyBorder="1">
      <alignment horizontal="center"/>
    </xf>
    <xf numFmtId="0" fontId="17" fillId="24" borderId="12" xfId="0" applyFont="1" applyFill="1" applyBorder="1" applyAlignment="1">
      <alignment horizontal="centerContinuous"/>
    </xf>
    <xf numFmtId="0" fontId="12" fillId="24" borderId="12" xfId="0" applyFont="1" applyFill="1" applyBorder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0" xfId="0" applyNumberFormat="1" applyFont="1" applyFill="1" applyBorder="1">
      <alignment horizontal="center"/>
    </xf>
    <xf numFmtId="0" fontId="29" fillId="30" borderId="48" xfId="0" applyFont="1" applyFill="1" applyBorder="1" applyAlignment="1">
      <alignment horizontal="centerContinuous"/>
    </xf>
    <xf numFmtId="0" fontId="58" fillId="0" borderId="0" xfId="0" applyFont="1" applyBorder="1" applyProtection="1">
      <alignment horizontal="center"/>
      <protection locked="0"/>
    </xf>
    <xf numFmtId="0" fontId="59" fillId="0" borderId="0" xfId="0" applyFont="1" applyBorder="1" applyProtection="1">
      <alignment horizont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>
      <alignment horizontal="center"/>
    </xf>
    <xf numFmtId="0" fontId="56" fillId="0" borderId="0" xfId="0" applyFont="1" applyBorder="1" applyProtection="1">
      <alignment horizontal="center"/>
      <protection locked="0"/>
    </xf>
    <xf numFmtId="0" fontId="57" fillId="0" borderId="0" xfId="0" applyFont="1" applyBorder="1" applyAlignment="1" applyProtection="1">
      <alignment horizontal="left"/>
      <protection locked="0"/>
    </xf>
    <xf numFmtId="0" fontId="61" fillId="0" borderId="0" xfId="0" applyFont="1" applyBorder="1" applyProtection="1">
      <alignment horizontal="center"/>
      <protection locked="0"/>
    </xf>
    <xf numFmtId="0" fontId="63" fillId="0" borderId="0" xfId="0" applyFont="1" applyBorder="1" applyProtection="1">
      <alignment horizontal="center"/>
      <protection locked="0"/>
    </xf>
    <xf numFmtId="0" fontId="57" fillId="0" borderId="0" xfId="0" applyFont="1" applyBorder="1" applyProtection="1">
      <alignment horizontal="center"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centerContinuous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left"/>
      <protection locked="0"/>
    </xf>
    <xf numFmtId="0" fontId="64" fillId="0" borderId="12" xfId="0" applyFont="1" applyBorder="1" applyAlignment="1" applyProtection="1">
      <alignment horizontal="left"/>
      <protection locked="0"/>
    </xf>
    <xf numFmtId="0" fontId="63" fillId="0" borderId="12" xfId="0" applyFont="1" applyBorder="1" applyProtection="1">
      <alignment horizontal="center"/>
      <protection locked="0"/>
    </xf>
    <xf numFmtId="0" fontId="59" fillId="0" borderId="12" xfId="0" applyFont="1" applyBorder="1" applyProtection="1">
      <alignment horizontal="center"/>
      <protection locked="0"/>
    </xf>
    <xf numFmtId="0" fontId="64" fillId="0" borderId="0" xfId="0" applyFont="1" applyBorder="1" applyAlignment="1" applyProtection="1">
      <alignment horizontal="centerContinuous"/>
      <protection locked="0"/>
    </xf>
    <xf numFmtId="0" fontId="65" fillId="0" borderId="0" xfId="0" applyFont="1" applyBorder="1" applyAlignment="1" applyProtection="1">
      <alignment horizontal="left" vertical="top"/>
      <protection locked="0"/>
    </xf>
    <xf numFmtId="0" fontId="64" fillId="0" borderId="0" xfId="0" applyFont="1" applyBorder="1" applyAlignment="1" applyProtection="1">
      <alignment horizontal="left"/>
      <protection locked="0"/>
    </xf>
    <xf numFmtId="0" fontId="65" fillId="0" borderId="0" xfId="0" applyFont="1" applyBorder="1" applyAlignment="1" applyProtection="1">
      <alignment horizontal="center" vertical="top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56" fillId="0" borderId="0" xfId="0" applyFont="1" applyFill="1" applyBorder="1" applyProtection="1">
      <alignment horizontal="center"/>
      <protection locked="0"/>
    </xf>
    <xf numFmtId="0" fontId="66" fillId="0" borderId="0" xfId="0" applyFont="1" applyFill="1" applyBorder="1" applyAlignment="1" applyProtection="1">
      <protection locked="0"/>
    </xf>
    <xf numFmtId="0" fontId="66" fillId="0" borderId="0" xfId="0" applyFont="1" applyFill="1" applyBorder="1" applyAlignment="1" applyProtection="1">
      <alignment horizontal="centerContinuous"/>
      <protection locked="0"/>
    </xf>
    <xf numFmtId="0" fontId="56" fillId="0" borderId="0" xfId="0" applyFont="1" applyFill="1" applyBorder="1" applyAlignment="1" applyProtection="1">
      <alignment horizontal="left"/>
      <protection locked="0"/>
    </xf>
    <xf numFmtId="0" fontId="59" fillId="0" borderId="0" xfId="0" applyFont="1" applyFill="1" applyBorder="1" applyProtection="1">
      <alignment horizontal="center"/>
      <protection locked="0"/>
    </xf>
    <xf numFmtId="0" fontId="60" fillId="0" borderId="0" xfId="0" applyFont="1" applyFill="1" applyBorder="1" applyAlignment="1" applyProtection="1"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Border="1" applyAlignment="1" applyProtection="1">
      <protection locked="0"/>
    </xf>
    <xf numFmtId="0" fontId="68" fillId="0" borderId="0" xfId="0" applyFont="1" applyFill="1" applyBorder="1" applyAlignment="1" applyProtection="1">
      <alignment horizontal="left"/>
      <protection locked="0"/>
    </xf>
    <xf numFmtId="0" fontId="66" fillId="0" borderId="12" xfId="0" applyFont="1" applyFill="1" applyBorder="1" applyAlignment="1" applyProtection="1">
      <alignment horizontal="centerContinuous"/>
      <protection locked="0"/>
    </xf>
    <xf numFmtId="0" fontId="68" fillId="0" borderId="12" xfId="0" applyFont="1" applyFill="1" applyBorder="1" applyAlignment="1" applyProtection="1">
      <alignment horizontal="left"/>
      <protection locked="0"/>
    </xf>
    <xf numFmtId="0" fontId="68" fillId="0" borderId="12" xfId="0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Protection="1">
      <alignment horizontal="center"/>
      <protection locked="0"/>
    </xf>
    <xf numFmtId="0" fontId="58" fillId="0" borderId="0" xfId="0" applyFont="1" applyFill="1" applyBorder="1" applyProtection="1">
      <alignment horizontal="center"/>
      <protection locked="0"/>
    </xf>
    <xf numFmtId="0" fontId="57" fillId="0" borderId="0" xfId="0" applyFont="1" applyFill="1" applyBorder="1" applyAlignment="1" applyProtection="1">
      <alignment horizontal="centerContinuous"/>
      <protection locked="0"/>
    </xf>
    <xf numFmtId="0" fontId="57" fillId="0" borderId="12" xfId="0" applyFont="1" applyFill="1" applyBorder="1" applyAlignment="1" applyProtection="1">
      <alignment horizontal="centerContinuous"/>
      <protection locked="0"/>
    </xf>
    <xf numFmtId="0" fontId="58" fillId="0" borderId="12" xfId="0" applyFont="1" applyFill="1" applyBorder="1">
      <alignment horizontal="center"/>
    </xf>
    <xf numFmtId="0" fontId="58" fillId="0" borderId="0" xfId="0" applyFont="1" applyFill="1" applyBorder="1">
      <alignment horizontal="center"/>
    </xf>
    <xf numFmtId="0" fontId="57" fillId="0" borderId="0" xfId="0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center" vertical="top"/>
      <protection locked="0"/>
    </xf>
    <xf numFmtId="0" fontId="56" fillId="0" borderId="0" xfId="0" applyFont="1" applyFill="1" applyBorder="1" applyAlignment="1" applyProtection="1">
      <protection locked="0"/>
    </xf>
    <xf numFmtId="0" fontId="68" fillId="0" borderId="0" xfId="0" applyFont="1" applyFill="1" applyBorder="1" applyAlignment="1" applyProtection="1"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0" fontId="68" fillId="0" borderId="12" xfId="0" applyFont="1" applyFill="1" applyBorder="1" applyAlignment="1" applyProtection="1">
      <protection locked="0"/>
    </xf>
    <xf numFmtId="0" fontId="66" fillId="0" borderId="12" xfId="0" applyFont="1" applyFill="1" applyBorder="1" applyAlignment="1" applyProtection="1">
      <protection locked="0"/>
    </xf>
    <xf numFmtId="0" fontId="66" fillId="0" borderId="12" xfId="0" applyFont="1" applyFill="1" applyBorder="1" applyAlignment="1" applyProtection="1">
      <alignment horizontal="center"/>
      <protection locked="0"/>
    </xf>
    <xf numFmtId="0" fontId="57" fillId="0" borderId="12" xfId="0" applyFont="1" applyFill="1" applyBorder="1" applyAlignment="1" applyProtection="1">
      <alignment horizontal="center"/>
      <protection locked="0"/>
    </xf>
    <xf numFmtId="0" fontId="69" fillId="0" borderId="12" xfId="0" applyFont="1" applyFill="1" applyBorder="1" applyAlignment="1" applyProtection="1">
      <alignment horizontal="center"/>
      <protection locked="0"/>
    </xf>
    <xf numFmtId="0" fontId="57" fillId="0" borderId="12" xfId="0" applyFont="1" applyFill="1" applyBorder="1" applyAlignment="1" applyProtection="1">
      <alignment horizontal="left"/>
      <protection locked="0"/>
    </xf>
    <xf numFmtId="0" fontId="57" fillId="0" borderId="12" xfId="0" applyFont="1" applyFill="1" applyBorder="1" applyAlignment="1" applyProtection="1"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70" fillId="0" borderId="0" xfId="0" applyFont="1" applyFill="1" applyBorder="1" applyAlignment="1" applyProtection="1">
      <alignment horizontal="centerContinuous"/>
      <protection locked="0"/>
    </xf>
    <xf numFmtId="0" fontId="70" fillId="0" borderId="0" xfId="0" applyFont="1" applyBorder="1" applyAlignment="1" applyProtection="1">
      <alignment horizontal="centerContinuous"/>
      <protection locked="0"/>
    </xf>
    <xf numFmtId="0" fontId="59" fillId="0" borderId="0" xfId="0" applyFont="1" applyFill="1" applyBorder="1" applyAlignment="1" applyProtection="1">
      <alignment horizontal="center" shrinkToFit="1"/>
      <protection locked="0"/>
    </xf>
    <xf numFmtId="0" fontId="59" fillId="0" borderId="12" xfId="0" applyFont="1" applyFill="1" applyBorder="1" applyAlignment="1" applyProtection="1">
      <alignment horizontal="center" shrinkToFit="1"/>
      <protection locked="0"/>
    </xf>
    <xf numFmtId="0" fontId="59" fillId="0" borderId="12" xfId="0" applyFont="1" applyFill="1" applyBorder="1" applyProtection="1">
      <alignment horizontal="center"/>
      <protection locked="0"/>
    </xf>
    <xf numFmtId="0" fontId="59" fillId="0" borderId="0" xfId="0" applyFont="1" applyFill="1" applyBorder="1" applyAlignment="1" applyProtection="1">
      <protection locked="0"/>
    </xf>
    <xf numFmtId="0" fontId="59" fillId="0" borderId="0" xfId="0" applyFont="1" applyBorder="1" applyAlignment="1" applyProtection="1">
      <protection locked="0"/>
    </xf>
    <xf numFmtId="0" fontId="68" fillId="0" borderId="0" xfId="0" applyFont="1" applyFill="1" applyBorder="1" applyProtection="1">
      <alignment horizontal="center"/>
      <protection locked="0"/>
    </xf>
    <xf numFmtId="0" fontId="57" fillId="0" borderId="0" xfId="0" applyFont="1" applyFill="1" applyBorder="1" applyProtection="1">
      <alignment horizont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Continuous" vertical="center"/>
    </xf>
    <xf numFmtId="165" fontId="61" fillId="0" borderId="0" xfId="0" applyNumberFormat="1" applyFont="1" applyFill="1" applyBorder="1" applyAlignment="1">
      <alignment horizontal="centerContinuous" vertical="center"/>
    </xf>
    <xf numFmtId="0" fontId="61" fillId="0" borderId="0" xfId="0" applyFont="1" applyBorder="1" applyAlignment="1">
      <alignment horizontal="centerContinuous" vertical="center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/>
    </xf>
    <xf numFmtId="0" fontId="56" fillId="0" borderId="29" xfId="0" applyFont="1" applyFill="1" applyBorder="1" applyAlignment="1" applyProtection="1">
      <alignment horizontal="centerContinuous"/>
      <protection locked="0"/>
    </xf>
    <xf numFmtId="0" fontId="56" fillId="0" borderId="47" xfId="0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Protection="1">
      <alignment horizontal="center"/>
      <protection locked="0"/>
    </xf>
    <xf numFmtId="1" fontId="56" fillId="0" borderId="46" xfId="0" applyNumberFormat="1" applyFont="1" applyFill="1" applyBorder="1" applyProtection="1">
      <alignment horizontal="center"/>
      <protection locked="0"/>
    </xf>
    <xf numFmtId="1" fontId="56" fillId="0" borderId="47" xfId="0" applyNumberFormat="1" applyFont="1" applyFill="1" applyBorder="1" applyProtection="1">
      <alignment horizontal="center"/>
      <protection locked="0"/>
    </xf>
    <xf numFmtId="0" fontId="56" fillId="0" borderId="46" xfId="0" applyFont="1" applyFill="1" applyBorder="1" applyAlignment="1" applyProtection="1">
      <alignment horizontal="centerContinuous"/>
      <protection locked="0"/>
    </xf>
    <xf numFmtId="1" fontId="56" fillId="0" borderId="46" xfId="0" applyNumberFormat="1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Alignment="1" applyProtection="1">
      <alignment horizontal="centerContinuous"/>
      <protection locked="0"/>
    </xf>
    <xf numFmtId="1" fontId="56" fillId="0" borderId="47" xfId="0" applyNumberFormat="1" applyFont="1" applyFill="1" applyBorder="1" applyAlignment="1" applyProtection="1">
      <alignment horizontal="centerContinuous"/>
      <protection locked="0"/>
    </xf>
    <xf numFmtId="1" fontId="56" fillId="0" borderId="29" xfId="0" applyNumberFormat="1" applyFont="1" applyFill="1" applyBorder="1" applyAlignment="1" applyProtection="1">
      <alignment horizontal="left"/>
      <protection locked="0"/>
    </xf>
    <xf numFmtId="1" fontId="56" fillId="0" borderId="58" xfId="0" applyNumberFormat="1" applyFont="1" applyFill="1" applyBorder="1" applyAlignment="1" applyProtection="1">
      <alignment horizontal="centerContinuous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left"/>
      <protection locked="0"/>
    </xf>
    <xf numFmtId="0" fontId="71" fillId="0" borderId="45" xfId="0" applyFont="1" applyFill="1" applyBorder="1" applyAlignment="1" applyProtection="1">
      <alignment horizontal="center"/>
      <protection locked="0"/>
    </xf>
    <xf numFmtId="0" fontId="71" fillId="0" borderId="34" xfId="0" applyFont="1" applyFill="1" applyBorder="1" applyAlignment="1" applyProtection="1">
      <alignment horizontal="center"/>
      <protection locked="0"/>
    </xf>
    <xf numFmtId="0" fontId="56" fillId="0" borderId="23" xfId="0" applyFont="1" applyFill="1" applyBorder="1" applyProtection="1">
      <alignment horizontal="center"/>
      <protection locked="0"/>
    </xf>
    <xf numFmtId="0" fontId="71" fillId="0" borderId="41" xfId="0" applyFont="1" applyFill="1" applyBorder="1" applyAlignment="1" applyProtection="1">
      <alignment horizontal="center"/>
      <protection locked="0"/>
    </xf>
    <xf numFmtId="0" fontId="56" fillId="0" borderId="39" xfId="0" applyFont="1" applyFill="1" applyBorder="1" applyProtection="1">
      <alignment horizontal="center"/>
      <protection locked="0"/>
    </xf>
    <xf numFmtId="1" fontId="56" fillId="0" borderId="59" xfId="0" applyNumberFormat="1" applyFont="1" applyFill="1" applyBorder="1" applyProtection="1">
      <alignment horizontal="center"/>
      <protection locked="0"/>
    </xf>
    <xf numFmtId="1" fontId="56" fillId="0" borderId="59" xfId="0" applyNumberFormat="1" applyFont="1" applyFill="1" applyBorder="1" applyAlignment="1" applyProtection="1">
      <alignment horizontal="center"/>
      <protection locked="0"/>
    </xf>
    <xf numFmtId="0" fontId="56" fillId="0" borderId="54" xfId="0" applyFont="1" applyFill="1" applyBorder="1" applyProtection="1">
      <alignment horizontal="center"/>
      <protection locked="0"/>
    </xf>
    <xf numFmtId="0" fontId="56" fillId="0" borderId="54" xfId="0" applyFont="1" applyFill="1" applyBorder="1" applyAlignment="1" applyProtection="1">
      <alignment horizontal="center"/>
      <protection locked="0"/>
    </xf>
    <xf numFmtId="0" fontId="56" fillId="0" borderId="16" xfId="0" applyFont="1" applyFill="1" applyBorder="1" applyAlignment="1" applyProtection="1">
      <alignment horizontal="center"/>
      <protection locked="0"/>
    </xf>
    <xf numFmtId="0" fontId="56" fillId="0" borderId="59" xfId="0" applyFont="1" applyFill="1" applyBorder="1" applyAlignment="1" applyProtection="1">
      <alignment horizontal="center"/>
      <protection locked="0"/>
    </xf>
    <xf numFmtId="0" fontId="56" fillId="0" borderId="55" xfId="0" applyFont="1" applyFill="1" applyBorder="1" applyAlignment="1" applyProtection="1">
      <alignment horizontal="center"/>
      <protection locked="0"/>
    </xf>
    <xf numFmtId="0" fontId="62" fillId="0" borderId="0" xfId="0" applyFont="1" applyFill="1" applyBorder="1" applyAlignment="1" applyProtection="1">
      <alignment horizontal="left"/>
      <protection locked="0"/>
    </xf>
    <xf numFmtId="0" fontId="58" fillId="0" borderId="23" xfId="0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Fill="1" applyBorder="1" applyAlignment="1" applyProtection="1">
      <alignment horizontal="left"/>
      <protection locked="0"/>
    </xf>
    <xf numFmtId="49" fontId="58" fillId="0" borderId="0" xfId="0" applyNumberFormat="1" applyFont="1" applyFill="1" applyBorder="1" applyProtection="1">
      <alignment horizontal="center"/>
      <protection locked="0"/>
    </xf>
    <xf numFmtId="166" fontId="58" fillId="0" borderId="0" xfId="0" applyNumberFormat="1" applyFont="1" applyFill="1" applyBorder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0" fontId="63" fillId="0" borderId="23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>
      <alignment horizontal="center" vertical="center"/>
    </xf>
    <xf numFmtId="1" fontId="58" fillId="0" borderId="53" xfId="0" applyNumberFormat="1" applyFont="1" applyFill="1" applyBorder="1" applyAlignment="1">
      <alignment horizontal="center"/>
    </xf>
    <xf numFmtId="1" fontId="65" fillId="0" borderId="12" xfId="0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1" fontId="56" fillId="0" borderId="12" xfId="0" applyNumberFormat="1" applyFont="1" applyFill="1" applyBorder="1" applyAlignment="1">
      <alignment horizontal="center" vertical="center"/>
    </xf>
    <xf numFmtId="1" fontId="58" fillId="0" borderId="20" xfId="0" applyNumberFormat="1" applyFont="1" applyFill="1" applyBorder="1" applyAlignment="1">
      <alignment horizontal="center"/>
    </xf>
    <xf numFmtId="1" fontId="58" fillId="0" borderId="14" xfId="0" applyNumberFormat="1" applyFont="1" applyFill="1" applyBorder="1" applyAlignment="1">
      <alignment horizontal="center"/>
    </xf>
    <xf numFmtId="1" fontId="58" fillId="0" borderId="31" xfId="0" applyNumberFormat="1" applyFont="1" applyFill="1" applyBorder="1" applyAlignment="1">
      <alignment horizontal="center"/>
    </xf>
    <xf numFmtId="1" fontId="58" fillId="0" borderId="22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9" fillId="0" borderId="22" xfId="0" applyFont="1" applyFill="1" applyBorder="1" applyProtection="1">
      <alignment horizontal="center"/>
      <protection locked="0"/>
    </xf>
    <xf numFmtId="1" fontId="58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6" fillId="0" borderId="31" xfId="0" applyFont="1" applyFill="1" applyBorder="1" applyProtection="1">
      <alignment horizontal="center"/>
      <protection locked="0"/>
    </xf>
    <xf numFmtId="0" fontId="58" fillId="0" borderId="14" xfId="0" applyFont="1" applyFill="1" applyBorder="1" applyProtection="1">
      <alignment horizontal="center"/>
      <protection locked="0"/>
    </xf>
    <xf numFmtId="0" fontId="64" fillId="3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64" fillId="0" borderId="0" xfId="0" applyFont="1" applyBorder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68" fillId="0" borderId="14" xfId="0" applyFont="1" applyFill="1" applyBorder="1" applyAlignment="1" applyProtection="1">
      <protection locked="0"/>
    </xf>
    <xf numFmtId="0" fontId="57" fillId="0" borderId="14" xfId="0" applyFont="1" applyFill="1" applyBorder="1" applyAlignment="1" applyProtection="1">
      <alignment horizontal="centerContinuous"/>
      <protection locked="0"/>
    </xf>
    <xf numFmtId="0" fontId="58" fillId="0" borderId="14" xfId="0" applyFont="1" applyFill="1" applyBorder="1">
      <alignment horizontal="center"/>
    </xf>
    <xf numFmtId="0" fontId="66" fillId="0" borderId="14" xfId="0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left" vertical="top"/>
      <protection locked="0"/>
    </xf>
    <xf numFmtId="0" fontId="59" fillId="0" borderId="12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left"/>
    </xf>
    <xf numFmtId="0" fontId="58" fillId="0" borderId="23" xfId="0" applyFont="1" applyBorder="1">
      <alignment horizontal="center"/>
    </xf>
    <xf numFmtId="0" fontId="59" fillId="0" borderId="23" xfId="0" applyFont="1" applyFill="1" applyBorder="1" applyProtection="1">
      <alignment horizontal="center"/>
      <protection locked="0"/>
    </xf>
    <xf numFmtId="0" fontId="73" fillId="0" borderId="23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58" fillId="0" borderId="12" xfId="0" applyFont="1" applyBorder="1">
      <alignment horizontal="center"/>
    </xf>
    <xf numFmtId="1" fontId="56" fillId="0" borderId="19" xfId="0" applyNumberFormat="1" applyFont="1" applyFill="1" applyBorder="1" applyProtection="1">
      <alignment horizontal="center"/>
      <protection locked="0"/>
    </xf>
    <xf numFmtId="0" fontId="56" fillId="0" borderId="23" xfId="0" applyFont="1" applyFill="1" applyBorder="1" applyAlignment="1" applyProtection="1">
      <alignment horizontal="center" vertical="center"/>
      <protection locked="0"/>
    </xf>
    <xf numFmtId="0" fontId="56" fillId="0" borderId="57" xfId="0" applyFont="1" applyFill="1" applyBorder="1" applyAlignment="1" applyProtection="1">
      <alignment horizontal="center" vertical="center"/>
      <protection locked="0"/>
    </xf>
    <xf numFmtId="1" fontId="56" fillId="0" borderId="46" xfId="0" applyNumberFormat="1" applyFont="1" applyFill="1" applyBorder="1" applyAlignment="1" applyProtection="1">
      <alignment horizontal="center" vertical="center"/>
      <protection locked="0"/>
    </xf>
    <xf numFmtId="1" fontId="56" fillId="0" borderId="31" xfId="0" applyNumberFormat="1" applyFont="1" applyFill="1" applyBorder="1" applyAlignment="1" applyProtection="1">
      <alignment horizontal="center" vertical="center"/>
      <protection locked="0"/>
    </xf>
    <xf numFmtId="1" fontId="56" fillId="0" borderId="13" xfId="0" applyNumberFormat="1" applyFont="1" applyFill="1" applyBorder="1" applyAlignment="1" applyProtection="1">
      <alignment horizontal="center" vertical="center"/>
      <protection locked="0"/>
    </xf>
    <xf numFmtId="0" fontId="56" fillId="0" borderId="49" xfId="0" applyFont="1" applyFill="1" applyBorder="1" applyAlignment="1" applyProtection="1">
      <alignment horizontal="center" vertical="center"/>
      <protection locked="0"/>
    </xf>
    <xf numFmtId="1" fontId="56" fillId="0" borderId="23" xfId="0" applyNumberFormat="1" applyFont="1" applyFill="1" applyBorder="1" applyAlignment="1" applyProtection="1">
      <alignment horizontal="center" vertical="center"/>
      <protection locked="0"/>
    </xf>
    <xf numFmtId="0" fontId="56" fillId="0" borderId="22" xfId="0" applyFont="1" applyFill="1" applyBorder="1" applyAlignment="1" applyProtection="1">
      <alignment horizontal="center" vertical="center"/>
      <protection locked="0"/>
    </xf>
    <xf numFmtId="0" fontId="56" fillId="0" borderId="31" xfId="0" applyFont="1" applyFill="1" applyBorder="1" applyAlignment="1" applyProtection="1">
      <alignment horizontal="center" vertical="center"/>
      <protection locked="0"/>
    </xf>
    <xf numFmtId="0" fontId="56" fillId="0" borderId="51" xfId="0" applyFont="1" applyFill="1" applyBorder="1" applyAlignment="1" applyProtection="1">
      <alignment horizontal="center" vertical="center"/>
      <protection locked="0"/>
    </xf>
    <xf numFmtId="1" fontId="56" fillId="0" borderId="53" xfId="0" applyNumberFormat="1" applyFont="1" applyFill="1" applyBorder="1" applyAlignment="1" applyProtection="1">
      <alignment horizontal="center" vertical="center"/>
      <protection locked="0"/>
    </xf>
    <xf numFmtId="1" fontId="56" fillId="0" borderId="21" xfId="0" applyNumberFormat="1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0" fontId="71" fillId="0" borderId="50" xfId="0" applyFont="1" applyFill="1" applyBorder="1" applyAlignment="1" applyProtection="1">
      <alignment horizontal="center"/>
      <protection locked="0"/>
    </xf>
    <xf numFmtId="0" fontId="56" fillId="0" borderId="62" xfId="0" applyFont="1" applyFill="1" applyBorder="1" applyAlignment="1" applyProtection="1">
      <alignment horizontal="center" vertical="center"/>
      <protection locked="0"/>
    </xf>
    <xf numFmtId="1" fontId="56" fillId="0" borderId="63" xfId="0" applyNumberFormat="1" applyFont="1" applyFill="1" applyBorder="1" applyAlignment="1" applyProtection="1">
      <alignment horizontal="center" vertical="center"/>
      <protection locked="0"/>
    </xf>
    <xf numFmtId="1" fontId="72" fillId="0" borderId="59" xfId="0" applyNumberFormat="1" applyFont="1" applyFill="1" applyBorder="1" applyAlignment="1" applyProtection="1">
      <alignment horizontal="center" vertical="center"/>
      <protection locked="0"/>
    </xf>
    <xf numFmtId="1" fontId="56" fillId="0" borderId="59" xfId="0" applyNumberFormat="1" applyFont="1" applyFill="1" applyBorder="1" applyAlignment="1" applyProtection="1">
      <alignment horizontal="center" vertical="center"/>
      <protection locked="0"/>
    </xf>
    <xf numFmtId="0" fontId="56" fillId="0" borderId="64" xfId="0" applyFont="1" applyFill="1" applyBorder="1" applyAlignment="1" applyProtection="1">
      <alignment horizontal="center" vertical="center"/>
      <protection locked="0"/>
    </xf>
    <xf numFmtId="0" fontId="72" fillId="0" borderId="64" xfId="0" applyFont="1" applyFill="1" applyBorder="1" applyAlignment="1" applyProtection="1">
      <alignment horizontal="center" vertical="center"/>
      <protection locked="0"/>
    </xf>
    <xf numFmtId="0" fontId="56" fillId="0" borderId="63" xfId="0" applyFont="1" applyFill="1" applyBorder="1" applyAlignment="1" applyProtection="1">
      <alignment horizontal="center" vertical="center"/>
      <protection locked="0"/>
    </xf>
    <xf numFmtId="0" fontId="56" fillId="0" borderId="65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left"/>
    </xf>
    <xf numFmtId="1" fontId="73" fillId="0" borderId="0" xfId="0" applyNumberFormat="1" applyFont="1" applyFill="1" applyBorder="1" applyAlignment="1">
      <alignment horizontal="center"/>
    </xf>
    <xf numFmtId="1" fontId="75" fillId="0" borderId="0" xfId="0" applyNumberFormat="1" applyFont="1" applyFill="1" applyBorder="1" applyAlignment="1">
      <alignment horizontal="center"/>
    </xf>
    <xf numFmtId="1" fontId="74" fillId="0" borderId="0" xfId="0" applyNumberFormat="1" applyFont="1" applyFill="1" applyBorder="1" applyAlignment="1">
      <alignment horizontal="center" vertical="center"/>
    </xf>
    <xf numFmtId="0" fontId="59" fillId="0" borderId="31" xfId="0" applyFont="1" applyBorder="1" applyProtection="1">
      <alignment horizontal="center"/>
      <protection locked="0"/>
    </xf>
    <xf numFmtId="1" fontId="65" fillId="0" borderId="14" xfId="0" applyNumberFormat="1" applyFont="1" applyFill="1" applyBorder="1" applyAlignment="1">
      <alignment horizontal="center"/>
    </xf>
    <xf numFmtId="0" fontId="76" fillId="0" borderId="0" xfId="0" applyFont="1" applyBorder="1" applyAlignment="1">
      <alignment horizontal="left"/>
    </xf>
    <xf numFmtId="0" fontId="77" fillId="0" borderId="0" xfId="0" applyFont="1" applyBorder="1">
      <alignment horizontal="center"/>
    </xf>
    <xf numFmtId="0" fontId="78" fillId="0" borderId="0" xfId="0" applyFont="1" applyBorder="1" applyAlignment="1">
      <alignment horizontal="left"/>
    </xf>
    <xf numFmtId="0" fontId="79" fillId="0" borderId="0" xfId="0" applyFont="1" applyBorder="1" applyAlignment="1">
      <alignment horizontal="right"/>
    </xf>
    <xf numFmtId="0" fontId="77" fillId="0" borderId="0" xfId="0" applyFont="1" applyBorder="1" applyAlignment="1"/>
    <xf numFmtId="0" fontId="77" fillId="0" borderId="0" xfId="0" applyFont="1" applyBorder="1" applyAlignment="1">
      <alignment horizontal="right"/>
    </xf>
    <xf numFmtId="0" fontId="77" fillId="0" borderId="0" xfId="0" applyFont="1" applyBorder="1" applyAlignment="1">
      <alignment horizontal="left"/>
    </xf>
    <xf numFmtId="0" fontId="29" fillId="30" borderId="48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8" fillId="0" borderId="12" xfId="0" applyFont="1" applyFill="1" applyBorder="1" applyAlignment="1">
      <alignment horizontal="left"/>
    </xf>
    <xf numFmtId="9" fontId="80" fillId="0" borderId="16" xfId="0" applyNumberFormat="1" applyFont="1" applyBorder="1" applyAlignment="1">
      <alignment horizontal="right"/>
    </xf>
    <xf numFmtId="0" fontId="81" fillId="0" borderId="0" xfId="0" applyFont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1" fontId="17" fillId="30" borderId="32" xfId="0" applyNumberFormat="1" applyFont="1" applyFill="1" applyBorder="1" applyAlignment="1">
      <alignment horizontal="center"/>
    </xf>
    <xf numFmtId="1" fontId="29" fillId="25" borderId="49" xfId="0" applyNumberFormat="1" applyFont="1" applyFill="1" applyBorder="1" applyAlignment="1">
      <alignment horizontal="center" vertical="center"/>
    </xf>
    <xf numFmtId="0" fontId="29" fillId="31" borderId="49" xfId="0" applyFont="1" applyFill="1" applyBorder="1" applyAlignment="1">
      <alignment horizontal="center" vertical="center"/>
    </xf>
    <xf numFmtId="9" fontId="11" fillId="31" borderId="44" xfId="37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65" fontId="0" fillId="0" borderId="0" xfId="0" applyNumberFormat="1" applyFill="1" applyBorder="1" applyProtection="1">
      <alignment horizontal="center"/>
      <protection locked="0"/>
    </xf>
    <xf numFmtId="0" fontId="3" fillId="0" borderId="0" xfId="0" applyFont="1" applyFill="1" applyBorder="1" applyProtection="1">
      <alignment horizontal="center"/>
      <protection locked="0"/>
    </xf>
    <xf numFmtId="49" fontId="10" fillId="0" borderId="0" xfId="0" applyNumberFormat="1" applyFont="1" applyBorder="1" applyAlignment="1" applyProtection="1"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2" fillId="0" borderId="0" xfId="0" applyFont="1" applyBorder="1" applyProtection="1">
      <alignment horizontal="center"/>
      <protection locked="0"/>
    </xf>
    <xf numFmtId="164" fontId="12" fillId="0" borderId="0" xfId="0" applyNumberFormat="1" applyFont="1" applyBorder="1" applyProtection="1">
      <alignment horizontal="center"/>
      <protection locked="0"/>
    </xf>
    <xf numFmtId="165" fontId="12" fillId="0" borderId="0" xfId="0" applyNumberFormat="1" applyFont="1" applyBorder="1" applyProtection="1">
      <alignment horizontal="center"/>
      <protection locked="0"/>
    </xf>
    <xf numFmtId="0" fontId="9" fillId="0" borderId="0" xfId="0" applyFont="1" applyBorder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5" xfId="0" applyFill="1" applyBorder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7" xfId="0" applyFill="1" applyBorder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49" fontId="15" fillId="0" borderId="27" xfId="0" applyNumberFormat="1" applyFont="1" applyBorder="1" applyAlignment="1" applyProtection="1">
      <alignment horizontal="center" vertical="center" textRotation="90"/>
      <protection locked="0"/>
    </xf>
    <xf numFmtId="49" fontId="15" fillId="0" borderId="17" xfId="0" applyNumberFormat="1" applyFont="1" applyBorder="1" applyAlignment="1" applyProtection="1">
      <alignment horizontal="center" vertical="center" textRotation="90"/>
      <protection locked="0"/>
    </xf>
    <xf numFmtId="49" fontId="6" fillId="0" borderId="17" xfId="0" applyNumberFormat="1" applyFont="1" applyBorder="1" applyAlignment="1" applyProtection="1">
      <alignment horizontal="center" vertical="center" textRotation="90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49" fontId="17" fillId="0" borderId="17" xfId="0" applyNumberFormat="1" applyFont="1" applyBorder="1" applyAlignment="1" applyProtection="1">
      <alignment horizontal="center" vertical="center" textRotation="255"/>
      <protection locked="0"/>
    </xf>
    <xf numFmtId="49" fontId="6" fillId="0" borderId="27" xfId="0" applyNumberFormat="1" applyFont="1" applyBorder="1" applyAlignment="1" applyProtection="1">
      <alignment horizontal="center" vertical="center" textRotation="90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27" borderId="13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49" fontId="19" fillId="0" borderId="18" xfId="0" applyNumberFormat="1" applyFont="1" applyBorder="1" applyAlignment="1" applyProtection="1">
      <alignment horizontal="centerContinuous" vertical="justify"/>
      <protection locked="0"/>
    </xf>
    <xf numFmtId="49" fontId="21" fillId="0" borderId="0" xfId="0" applyNumberFormat="1" applyFont="1" applyBorder="1" applyAlignment="1" applyProtection="1">
      <alignment horizontal="centerContinuous" vertical="justify"/>
      <protection locked="0"/>
    </xf>
    <xf numFmtId="0" fontId="22" fillId="0" borderId="0" xfId="0" applyFont="1" applyBorder="1" applyProtection="1">
      <alignment horizontal="center"/>
      <protection locked="0"/>
    </xf>
    <xf numFmtId="0" fontId="12" fillId="0" borderId="19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6" fillId="0" borderId="18" xfId="0" applyFont="1" applyBorder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 textRotation="90"/>
      <protection locked="0"/>
    </xf>
    <xf numFmtId="0" fontId="6" fillId="0" borderId="24" xfId="0" applyFont="1" applyBorder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7" borderId="40" xfId="0" applyFont="1" applyFill="1" applyBorder="1" applyAlignment="1" applyProtection="1">
      <alignment horizontal="center" vertical="center"/>
      <protection locked="0"/>
    </xf>
    <xf numFmtId="165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27" borderId="46" xfId="0" applyFont="1" applyFill="1" applyBorder="1" applyAlignment="1" applyProtection="1">
      <alignment horizontal="left"/>
      <protection locked="0"/>
    </xf>
    <xf numFmtId="0" fontId="0" fillId="27" borderId="29" xfId="0" applyFill="1" applyBorder="1" applyProtection="1">
      <alignment horizontal="center"/>
      <protection locked="0"/>
    </xf>
    <xf numFmtId="0" fontId="0" fillId="27" borderId="12" xfId="0" applyFill="1" applyBorder="1" applyProtection="1">
      <alignment horizontal="center"/>
      <protection locked="0"/>
    </xf>
    <xf numFmtId="0" fontId="11" fillId="27" borderId="29" xfId="0" applyFont="1" applyFill="1" applyBorder="1" applyAlignment="1" applyProtection="1">
      <alignment horizontal="left" textRotation="90"/>
      <protection locked="0"/>
    </xf>
    <xf numFmtId="0" fontId="11" fillId="27" borderId="47" xfId="0" applyFont="1" applyFill="1" applyBorder="1" applyAlignment="1" applyProtection="1">
      <alignment horizontal="left" textRotation="90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5" fillId="27" borderId="40" xfId="0" applyFont="1" applyFill="1" applyBorder="1" applyAlignment="1" applyProtection="1">
      <alignment horizontal="center" vertical="center" wrapText="1"/>
      <protection locked="0"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27" borderId="19" xfId="0" applyFont="1" applyFill="1" applyBorder="1" applyAlignment="1" applyProtection="1">
      <alignment horizontal="center"/>
      <protection locked="0"/>
    </xf>
    <xf numFmtId="165" fontId="4" fillId="0" borderId="11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19" fillId="0" borderId="18" xfId="0" applyFont="1" applyBorder="1" applyProtection="1">
      <alignment horizontal="center"/>
      <protection locked="0"/>
    </xf>
    <xf numFmtId="0" fontId="19" fillId="0" borderId="24" xfId="0" applyFont="1" applyBorder="1" applyProtection="1">
      <alignment horizontal="center"/>
      <protection locked="0"/>
    </xf>
    <xf numFmtId="0" fontId="26" fillId="0" borderId="50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Protection="1">
      <alignment horizontal="center"/>
      <protection locked="0"/>
    </xf>
    <xf numFmtId="0" fontId="6" fillId="27" borderId="19" xfId="0" applyFont="1" applyFill="1" applyBorder="1" applyProtection="1">
      <alignment horizontal="center"/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49" fontId="15" fillId="0" borderId="3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 textRotation="90"/>
      <protection locked="0"/>
    </xf>
    <xf numFmtId="49" fontId="15" fillId="0" borderId="0" xfId="0" applyNumberFormat="1" applyFont="1" applyFill="1" applyBorder="1" applyAlignment="1" applyProtection="1">
      <alignment horizontal="centerContinuous" vertical="justify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protection locked="0"/>
    </xf>
    <xf numFmtId="0" fontId="15" fillId="0" borderId="0" xfId="0" applyFont="1" applyFill="1" applyBorder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textRotation="90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center"/>
    </xf>
    <xf numFmtId="1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 vertical="center"/>
    </xf>
    <xf numFmtId="1" fontId="58" fillId="0" borderId="23" xfId="0" applyNumberFormat="1" applyFont="1" applyFill="1" applyBorder="1" applyAlignment="1">
      <alignment horizontal="center"/>
    </xf>
    <xf numFmtId="16" fontId="56" fillId="0" borderId="23" xfId="0" applyNumberFormat="1" applyFont="1" applyFill="1" applyBorder="1" applyAlignment="1">
      <alignment horizontal="center"/>
    </xf>
    <xf numFmtId="1" fontId="65" fillId="0" borderId="0" xfId="0" applyNumberFormat="1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9" fillId="0" borderId="14" xfId="0" applyFont="1" applyBorder="1" applyProtection="1">
      <alignment horizontal="center"/>
      <protection locked="0"/>
    </xf>
    <xf numFmtId="1" fontId="56" fillId="0" borderId="14" xfId="0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14" xfId="0" applyBorder="1">
      <alignment horizontal="center"/>
    </xf>
    <xf numFmtId="0" fontId="4" fillId="0" borderId="11" xfId="0" applyFont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1" fontId="11" fillId="0" borderId="14" xfId="0" applyNumberFormat="1" applyFont="1" applyFill="1" applyBorder="1">
      <alignment horizontal="center"/>
    </xf>
    <xf numFmtId="1" fontId="11" fillId="0" borderId="22" xfId="0" applyNumberFormat="1" applyFont="1" applyFill="1" applyBorder="1">
      <alignment horizontal="center"/>
    </xf>
    <xf numFmtId="0" fontId="4" fillId="0" borderId="34" xfId="0" applyFont="1" applyBorder="1" applyAlignment="1">
      <alignment horizontal="left"/>
    </xf>
    <xf numFmtId="1" fontId="0" fillId="0" borderId="22" xfId="0" applyNumberFormat="1" applyFont="1" applyFill="1" applyBorder="1">
      <alignment horizontal="center"/>
    </xf>
    <xf numFmtId="0" fontId="4" fillId="0" borderId="33" xfId="0" applyFont="1" applyBorder="1" applyAlignment="1">
      <alignment horizontal="left"/>
    </xf>
    <xf numFmtId="165" fontId="11" fillId="0" borderId="20" xfId="0" applyNumberFormat="1" applyFont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165" fontId="11" fillId="0" borderId="53" xfId="0" applyNumberFormat="1" applyFont="1" applyBorder="1" applyAlignment="1">
      <alignment horizontal="center"/>
    </xf>
    <xf numFmtId="165" fontId="11" fillId="0" borderId="2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" fontId="56" fillId="32" borderId="46" xfId="0" applyNumberFormat="1" applyFont="1" applyFill="1" applyBorder="1" applyAlignment="1" applyProtection="1">
      <alignment horizontal="center" vertical="center"/>
      <protection locked="0"/>
    </xf>
    <xf numFmtId="1" fontId="56" fillId="33" borderId="13" xfId="0" applyNumberFormat="1" applyFont="1" applyFill="1" applyBorder="1" applyAlignment="1" applyProtection="1">
      <alignment horizontal="center" vertical="center"/>
      <protection locked="0"/>
    </xf>
    <xf numFmtId="1" fontId="56" fillId="33" borderId="60" xfId="0" applyNumberFormat="1" applyFont="1" applyFill="1" applyBorder="1" applyAlignment="1" applyProtection="1">
      <alignment horizontal="center" vertical="center"/>
      <protection locked="0"/>
    </xf>
    <xf numFmtId="1" fontId="56" fillId="33" borderId="46" xfId="0" applyNumberFormat="1" applyFont="1" applyFill="1" applyBorder="1" applyAlignment="1" applyProtection="1">
      <alignment horizontal="center" vertical="center"/>
      <protection locked="0"/>
    </xf>
    <xf numFmtId="1" fontId="56" fillId="32" borderId="60" xfId="0" applyNumberFormat="1" applyFont="1" applyFill="1" applyBorder="1" applyAlignment="1" applyProtection="1">
      <alignment horizontal="center" vertical="center"/>
      <protection locked="0"/>
    </xf>
    <xf numFmtId="0" fontId="56" fillId="32" borderId="60" xfId="0" applyFont="1" applyFill="1" applyBorder="1" applyAlignment="1" applyProtection="1">
      <alignment horizontal="center" vertical="center"/>
      <protection locked="0"/>
    </xf>
    <xf numFmtId="0" fontId="56" fillId="32" borderId="17" xfId="0" applyFont="1" applyFill="1" applyBorder="1" applyAlignment="1" applyProtection="1">
      <alignment horizontal="center" vertical="center"/>
      <protection locked="0"/>
    </xf>
    <xf numFmtId="0" fontId="56" fillId="32" borderId="46" xfId="0" applyFont="1" applyFill="1" applyBorder="1" applyAlignment="1" applyProtection="1">
      <alignment horizontal="center" vertical="center"/>
      <protection locked="0"/>
    </xf>
    <xf numFmtId="0" fontId="56" fillId="32" borderId="61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/>
    </xf>
    <xf numFmtId="0" fontId="68" fillId="0" borderId="12" xfId="0" quotePrefix="1" applyFont="1" applyFill="1" applyBorder="1" applyAlignment="1">
      <alignment horizontal="center"/>
    </xf>
    <xf numFmtId="0" fontId="58" fillId="0" borderId="3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/>
    </xf>
    <xf numFmtId="1" fontId="58" fillId="0" borderId="31" xfId="0" applyNumberFormat="1" applyFont="1" applyFill="1" applyBorder="1" applyAlignment="1">
      <alignment horizontal="center"/>
    </xf>
    <xf numFmtId="1" fontId="58" fillId="0" borderId="14" xfId="0" applyNumberFormat="1" applyFont="1" applyFill="1" applyBorder="1" applyAlignment="1">
      <alignment horizontal="center"/>
    </xf>
    <xf numFmtId="1" fontId="58" fillId="0" borderId="22" xfId="0" applyNumberFormat="1" applyFont="1" applyFill="1" applyBorder="1" applyAlignment="1">
      <alignment horizontal="center"/>
    </xf>
    <xf numFmtId="0" fontId="64" fillId="0" borderId="0" xfId="0" applyFont="1" applyFill="1" applyBorder="1" applyAlignment="1" applyProtection="1">
      <alignment horizontal="left"/>
      <protection locked="0"/>
    </xf>
    <xf numFmtId="1" fontId="68" fillId="0" borderId="25" xfId="0" applyNumberFormat="1" applyFont="1" applyFill="1" applyBorder="1" applyAlignment="1" applyProtection="1">
      <alignment horizontal="center" textRotation="90"/>
      <protection locked="0"/>
    </xf>
    <xf numFmtId="0" fontId="58" fillId="0" borderId="41" xfId="0" applyFont="1" applyFill="1" applyBorder="1" applyAlignment="1">
      <alignment horizontal="center" textRotation="90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/>
      <protection locked="0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70" xfId="0" applyFont="1" applyFill="1" applyBorder="1" applyAlignment="1">
      <alignment horizontal="center" vertical="center" wrapText="1"/>
    </xf>
    <xf numFmtId="0" fontId="83" fillId="0" borderId="67" xfId="0" applyFont="1" applyBorder="1" applyAlignment="1">
      <alignment horizontal="right"/>
    </xf>
    <xf numFmtId="0" fontId="83" fillId="0" borderId="15" xfId="0" applyFont="1" applyBorder="1" applyAlignment="1">
      <alignment horizontal="right"/>
    </xf>
    <xf numFmtId="0" fontId="11" fillId="27" borderId="21" xfId="0" applyFont="1" applyFill="1" applyBorder="1" applyAlignment="1" applyProtection="1">
      <alignment horizontal="center" vertical="center" wrapText="1"/>
      <protection locked="0"/>
    </xf>
    <xf numFmtId="0" fontId="11" fillId="27" borderId="21" xfId="0" applyFont="1" applyFill="1" applyBorder="1" applyAlignment="1" applyProtection="1">
      <alignment horizontal="center"/>
      <protection locked="0"/>
    </xf>
    <xf numFmtId="0" fontId="11" fillId="27" borderId="23" xfId="0" applyFont="1" applyFill="1" applyBorder="1" applyAlignment="1" applyProtection="1">
      <alignment horizontal="center" vertical="center" wrapText="1"/>
      <protection locked="0"/>
    </xf>
    <xf numFmtId="0" fontId="11" fillId="27" borderId="23" xfId="0" applyFont="1" applyFill="1" applyBorder="1" applyAlignment="1" applyProtection="1">
      <alignment horizontal="center"/>
      <protection locked="0"/>
    </xf>
    <xf numFmtId="0" fontId="11" fillId="27" borderId="52" xfId="0" applyFont="1" applyFill="1" applyBorder="1" applyAlignment="1" applyProtection="1">
      <alignment horizontal="center" vertical="center" wrapText="1"/>
      <protection locked="0"/>
    </xf>
    <xf numFmtId="0" fontId="11" fillId="27" borderId="52" xfId="0" applyFont="1" applyFill="1" applyBorder="1" applyAlignment="1" applyProtection="1">
      <alignment horizontal="center"/>
      <protection locked="0"/>
    </xf>
    <xf numFmtId="0" fontId="5" fillId="27" borderId="68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17" fillId="27" borderId="23" xfId="0" applyFont="1" applyFill="1" applyBorder="1" applyAlignment="1" applyProtection="1">
      <alignment horizontal="center" vertical="center" textRotation="90"/>
      <protection locked="0"/>
    </xf>
    <xf numFmtId="0" fontId="17" fillId="0" borderId="52" xfId="0" applyFont="1" applyFill="1" applyBorder="1" applyAlignment="1" applyProtection="1">
      <alignment horizontal="center" vertical="center" textRotation="90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 textRotation="90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9" fillId="27" borderId="69" xfId="0" applyFont="1" applyFill="1" applyBorder="1" applyAlignment="1" applyProtection="1">
      <alignment horizontal="center" vertical="center" textRotation="90"/>
      <protection locked="0"/>
    </xf>
    <xf numFmtId="0" fontId="9" fillId="27" borderId="69" xfId="0" applyFont="1" applyFill="1" applyBorder="1" applyAlignment="1" applyProtection="1">
      <alignment horizontal="center" vertical="center"/>
      <protection locked="0"/>
    </xf>
    <xf numFmtId="0" fontId="6" fillId="27" borderId="22" xfId="0" applyFont="1" applyFill="1" applyBorder="1" applyAlignment="1" applyProtection="1">
      <alignment horizontal="center" vertical="center" textRotation="90"/>
      <protection locked="0"/>
    </xf>
    <xf numFmtId="0" fontId="0" fillId="27" borderId="22" xfId="0" applyFill="1" applyBorder="1" applyAlignment="1" applyProtection="1">
      <alignment horizontal="center"/>
      <protection locked="0"/>
    </xf>
    <xf numFmtId="0" fontId="0" fillId="27" borderId="70" xfId="0" applyFill="1" applyBorder="1" applyAlignment="1" applyProtection="1">
      <alignment horizontal="center"/>
      <protection locked="0"/>
    </xf>
    <xf numFmtId="49" fontId="17" fillId="27" borderId="23" xfId="0" applyNumberFormat="1" applyFont="1" applyFill="1" applyBorder="1" applyAlignment="1" applyProtection="1">
      <alignment horizontal="center" vertical="center" textRotation="255"/>
      <protection locked="0"/>
    </xf>
    <xf numFmtId="0" fontId="0" fillId="27" borderId="23" xfId="0" applyFill="1" applyBorder="1" applyAlignment="1" applyProtection="1">
      <alignment horizontal="center"/>
      <protection locked="0"/>
    </xf>
    <xf numFmtId="0" fontId="0" fillId="27" borderId="52" xfId="0" applyFill="1" applyBorder="1" applyAlignment="1" applyProtection="1">
      <alignment horizontal="center"/>
      <protection locked="0"/>
    </xf>
    <xf numFmtId="0" fontId="6" fillId="27" borderId="23" xfId="0" applyFont="1" applyFill="1" applyBorder="1" applyAlignment="1" applyProtection="1">
      <alignment horizontal="center" vertical="center" textRotation="90"/>
      <protection locked="0"/>
    </xf>
    <xf numFmtId="0" fontId="11" fillId="0" borderId="60" xfId="0" applyFont="1" applyFill="1" applyBorder="1" applyAlignment="1" applyProtection="1">
      <alignment horizontal="center" vertical="center" textRotation="90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 textRotation="90"/>
      <protection locked="0"/>
    </xf>
    <xf numFmtId="0" fontId="11" fillId="0" borderId="18" xfId="0" applyFont="1" applyFill="1" applyBorder="1" applyAlignment="1" applyProtection="1">
      <alignment horizontal="center" vertical="center" textRotation="90"/>
      <protection locked="0"/>
    </xf>
    <xf numFmtId="0" fontId="11" fillId="0" borderId="69" xfId="0" applyFont="1" applyFill="1" applyBorder="1" applyAlignment="1" applyProtection="1">
      <alignment horizontal="center" vertical="center" textRotation="90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 textRotation="90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37" xfId="0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66" xfId="0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 vertical="center" textRotation="90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 textRotation="90"/>
      <protection locked="0"/>
    </xf>
    <xf numFmtId="0" fontId="0" fillId="0" borderId="69" xfId="0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49" fontId="17" fillId="0" borderId="17" xfId="0" applyNumberFormat="1" applyFont="1" applyBorder="1" applyAlignment="1" applyProtection="1">
      <alignment horizontal="center" vertical="center" textRotation="255"/>
      <protection locked="0"/>
    </xf>
    <xf numFmtId="0" fontId="6" fillId="0" borderId="37" xfId="0" applyFont="1" applyBorder="1" applyAlignment="1" applyProtection="1">
      <alignment horizontal="center" vertical="center" textRotation="90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textRotation="90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 textRotation="90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58" fillId="0" borderId="31" xfId="0" applyFont="1" applyFill="1" applyBorder="1" applyAlignment="1">
      <alignment horizontal="left"/>
    </xf>
    <xf numFmtId="0" fontId="58" fillId="0" borderId="14" xfId="0" applyFont="1" applyFill="1" applyBorder="1" applyAlignment="1">
      <alignment horizontal="left"/>
    </xf>
    <xf numFmtId="0" fontId="58" fillId="0" borderId="22" xfId="0" applyFont="1" applyFill="1" applyBorder="1" applyAlignment="1">
      <alignment horizontal="left"/>
    </xf>
  </cellXfs>
  <cellStyles count="4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ід" xfId="25"/>
    <cellStyle name="Вывод" xfId="38" builtinId="21" customBuiltin="1"/>
    <cellStyle name="Вычисление" xfId="32" builtinId="22" customBuiltin="1"/>
    <cellStyle name="Добре" xfId="43"/>
    <cellStyle name="Заголовок 1" xfId="26" builtinId="16" customBuiltin="1"/>
    <cellStyle name="Заголовок 2" xfId="27" builtinId="17" customBuiltin="1"/>
    <cellStyle name="Заголовок 3" xfId="28" builtinId="18" customBuiltin="1"/>
    <cellStyle name="Заголовок 4" xfId="29" builtinId="19" customBuiltin="1"/>
    <cellStyle name="Зв'язана клітинка" xfId="39"/>
    <cellStyle name="Итог" xfId="34" builtinId="25" customBuiltin="1"/>
    <cellStyle name="Контрольна клітинка" xfId="30"/>
    <cellStyle name="Назва" xfId="31"/>
    <cellStyle name="Нейтральный" xfId="40" builtinId="28" customBuiltin="1"/>
    <cellStyle name="Обычный" xfId="0" builtinId="0"/>
    <cellStyle name="Обычный_Shapka" xfId="33"/>
    <cellStyle name="Плохой" xfId="35" builtinId="27" customBuiltin="1"/>
    <cellStyle name="Пояснение" xfId="41" builtinId="53" customBuiltin="1"/>
    <cellStyle name="Примечание" xfId="36" builtinId="10" customBuiltin="1"/>
    <cellStyle name="Процентный" xfId="37" builtinId="5"/>
    <cellStyle name="Текст попередження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K51"/>
  <sheetViews>
    <sheetView tabSelected="1" view="pageBreakPreview" topLeftCell="A4" zoomScale="75" zoomScaleNormal="80" zoomScaleSheetLayoutView="75" workbookViewId="0">
      <selection activeCell="AJ35" sqref="AJ35:AL35"/>
    </sheetView>
  </sheetViews>
  <sheetFormatPr defaultColWidth="9" defaultRowHeight="15.75" x14ac:dyDescent="0.25"/>
  <cols>
    <col min="1" max="2" width="3.625" style="256" customWidth="1"/>
    <col min="3" max="4" width="3.625" style="257" customWidth="1"/>
    <col min="5" max="5" width="4.125" style="257" customWidth="1"/>
    <col min="6" max="28" width="3.625" style="257" customWidth="1"/>
    <col min="29" max="29" width="4.125" style="257" customWidth="1"/>
    <col min="30" max="52" width="3.625" style="257" customWidth="1"/>
    <col min="53" max="53" width="5.75" style="257" customWidth="1"/>
    <col min="54" max="54" width="3.625" style="257" customWidth="1"/>
    <col min="55" max="57" width="3.375" style="257" customWidth="1"/>
    <col min="58" max="61" width="4.25" style="256" customWidth="1"/>
    <col min="62" max="62" width="4.75" style="256" customWidth="1"/>
    <col min="63" max="63" width="3.75" style="256" customWidth="1"/>
    <col min="64" max="16384" width="9" style="259"/>
  </cols>
  <sheetData>
    <row r="1" spans="1:63" ht="22.5" customHeight="1" x14ac:dyDescent="0.25">
      <c r="AQ1" s="626"/>
      <c r="AR1" s="627"/>
      <c r="AS1" s="627"/>
      <c r="AT1" s="627"/>
      <c r="AU1" s="627"/>
      <c r="AV1" s="627"/>
      <c r="AW1" s="627"/>
      <c r="AX1" s="627"/>
      <c r="AY1" s="627"/>
      <c r="AZ1" s="627"/>
      <c r="BA1" s="627"/>
    </row>
    <row r="2" spans="1:63" ht="20.25" x14ac:dyDescent="0.3">
      <c r="C2" s="376"/>
      <c r="D2" s="376"/>
      <c r="E2" s="262" t="s">
        <v>131</v>
      </c>
      <c r="F2" s="376"/>
      <c r="G2" s="376"/>
      <c r="AB2" s="267" t="s">
        <v>123</v>
      </c>
      <c r="AQ2" s="627"/>
      <c r="AR2" s="627"/>
      <c r="AS2" s="627"/>
      <c r="AT2" s="627"/>
      <c r="AU2" s="627"/>
      <c r="AV2" s="627"/>
      <c r="AW2" s="627"/>
      <c r="AX2" s="627"/>
      <c r="AY2" s="627"/>
      <c r="AZ2" s="627"/>
      <c r="BA2" s="627"/>
    </row>
    <row r="3" spans="1:63" ht="18.75" customHeight="1" x14ac:dyDescent="0.3">
      <c r="A3" s="260"/>
      <c r="B3" s="260"/>
      <c r="C3" s="261"/>
      <c r="E3" s="262" t="s">
        <v>132</v>
      </c>
      <c r="F3" s="263"/>
      <c r="G3" s="263"/>
      <c r="H3" s="263"/>
      <c r="I3" s="263"/>
      <c r="J3" s="263"/>
      <c r="K3" s="263"/>
      <c r="L3" s="263"/>
      <c r="M3" s="263"/>
      <c r="N3" s="264"/>
      <c r="O3" s="264"/>
      <c r="P3" s="264"/>
      <c r="U3" s="264"/>
      <c r="V3" s="265"/>
      <c r="W3" s="264"/>
      <c r="X3" s="264"/>
      <c r="Y3" s="260"/>
      <c r="AB3" s="260"/>
      <c r="AC3" s="267" t="s">
        <v>48</v>
      </c>
      <c r="AD3" s="266"/>
      <c r="AE3" s="266"/>
      <c r="AF3" s="266"/>
      <c r="AG3" s="266"/>
      <c r="AH3" s="266"/>
      <c r="AI3" s="267"/>
      <c r="AJ3" s="266"/>
      <c r="AK3" s="266"/>
      <c r="AL3" s="266"/>
      <c r="AM3" s="266"/>
      <c r="AN3" s="266"/>
      <c r="AO3" s="266"/>
      <c r="AP3" s="266"/>
      <c r="AQ3" s="627"/>
      <c r="AR3" s="627"/>
      <c r="AS3" s="627"/>
      <c r="AT3" s="627"/>
      <c r="AU3" s="627"/>
      <c r="AV3" s="627"/>
      <c r="AW3" s="627"/>
      <c r="AX3" s="627"/>
      <c r="AY3" s="627"/>
      <c r="AZ3" s="627"/>
      <c r="BA3" s="627"/>
      <c r="BB3" s="260"/>
      <c r="BC3" s="260"/>
      <c r="BD3" s="260"/>
      <c r="BE3" s="260"/>
      <c r="BF3" s="260"/>
      <c r="BG3" s="264"/>
      <c r="BH3" s="264"/>
      <c r="BI3" s="264"/>
      <c r="BJ3" s="264"/>
      <c r="BK3" s="264"/>
    </row>
    <row r="4" spans="1:63" ht="33" customHeight="1" x14ac:dyDescent="0.3">
      <c r="A4" s="268"/>
      <c r="B4" s="268"/>
      <c r="C4" s="269"/>
      <c r="D4" s="270"/>
      <c r="E4" s="270"/>
      <c r="F4" s="270"/>
      <c r="G4" s="270"/>
      <c r="H4" s="270"/>
      <c r="I4" s="270"/>
      <c r="J4" s="265" t="s">
        <v>225</v>
      </c>
      <c r="K4" s="263"/>
      <c r="L4" s="263"/>
      <c r="M4" s="263"/>
      <c r="N4" s="264"/>
      <c r="O4" s="264"/>
      <c r="P4" s="264"/>
      <c r="T4" s="276"/>
      <c r="U4" s="264"/>
      <c r="W4" s="264"/>
      <c r="Y4" s="272"/>
      <c r="Z4" s="272"/>
      <c r="AA4" s="272"/>
      <c r="AD4" s="272"/>
      <c r="AE4" s="272"/>
      <c r="AF4" s="267"/>
      <c r="AG4" s="272"/>
      <c r="AH4" s="272"/>
      <c r="AJ4" s="272"/>
      <c r="AK4" s="272"/>
      <c r="AL4" s="272"/>
      <c r="AM4" s="272"/>
      <c r="AN4" s="272"/>
      <c r="AO4" s="272"/>
      <c r="AP4" s="272"/>
      <c r="AQ4" s="627"/>
      <c r="AR4" s="627"/>
      <c r="AS4" s="627"/>
      <c r="AT4" s="627"/>
      <c r="AU4" s="627"/>
      <c r="AV4" s="627"/>
      <c r="AW4" s="627"/>
      <c r="AX4" s="627"/>
      <c r="AY4" s="627"/>
      <c r="AZ4" s="627"/>
      <c r="BA4" s="627"/>
      <c r="BB4" s="260"/>
      <c r="BC4" s="260"/>
      <c r="BD4" s="260"/>
      <c r="BE4" s="260"/>
      <c r="BF4" s="260"/>
      <c r="BG4" s="260"/>
      <c r="BH4" s="260"/>
      <c r="BI4" s="260"/>
      <c r="BJ4" s="260"/>
      <c r="BK4" s="260"/>
    </row>
    <row r="5" spans="1:63" ht="18" customHeight="1" x14ac:dyDescent="0.3">
      <c r="A5" s="273" t="s">
        <v>159</v>
      </c>
      <c r="B5" s="261"/>
      <c r="C5" s="274"/>
      <c r="D5" s="263"/>
      <c r="E5" s="275"/>
      <c r="F5" s="263"/>
      <c r="G5" s="263"/>
      <c r="H5" s="263"/>
      <c r="I5" s="263"/>
      <c r="J5" s="263"/>
      <c r="K5" s="263"/>
      <c r="L5" s="263"/>
      <c r="M5" s="263"/>
      <c r="N5" s="264"/>
      <c r="O5" s="264"/>
      <c r="P5" s="264"/>
      <c r="T5" s="276"/>
      <c r="U5" s="264"/>
      <c r="W5" s="264"/>
      <c r="Y5" s="272"/>
      <c r="Z5" s="272"/>
      <c r="AA5" s="272"/>
      <c r="AB5" s="275"/>
      <c r="AC5" s="272"/>
      <c r="AD5" s="272"/>
      <c r="AE5" s="272"/>
      <c r="AF5" s="275"/>
      <c r="AG5" s="272"/>
      <c r="AH5" s="272"/>
      <c r="AJ5" s="272"/>
      <c r="AK5" s="272"/>
      <c r="AL5" s="272"/>
      <c r="AM5" s="272"/>
      <c r="AN5" s="272"/>
      <c r="AO5" s="272"/>
      <c r="AP5" s="272"/>
      <c r="AQ5" s="627"/>
      <c r="AR5" s="627"/>
      <c r="AS5" s="627"/>
      <c r="AT5" s="627"/>
      <c r="AU5" s="627"/>
      <c r="AV5" s="627"/>
      <c r="AW5" s="627"/>
      <c r="AX5" s="627"/>
      <c r="AY5" s="627"/>
      <c r="AZ5" s="627"/>
      <c r="BA5" s="627"/>
      <c r="BB5" s="260"/>
      <c r="BC5" s="260"/>
      <c r="BD5" s="260"/>
      <c r="BE5" s="260"/>
      <c r="BF5" s="260"/>
      <c r="BG5" s="260"/>
      <c r="BH5" s="260"/>
      <c r="BI5" s="260"/>
      <c r="BJ5" s="260"/>
      <c r="BK5" s="260"/>
    </row>
    <row r="6" spans="1:63" ht="33" customHeight="1" x14ac:dyDescent="0.35">
      <c r="A6" s="274" t="s">
        <v>134</v>
      </c>
      <c r="B6" s="261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4"/>
      <c r="O6" s="264"/>
      <c r="P6" s="264"/>
      <c r="U6" s="264"/>
      <c r="W6" s="264"/>
      <c r="X6" s="264"/>
      <c r="Y6" s="260"/>
      <c r="Z6" s="260"/>
      <c r="AA6" s="260"/>
      <c r="AB6" s="283" t="s">
        <v>1</v>
      </c>
      <c r="AC6" s="260"/>
      <c r="AD6" s="260"/>
      <c r="AE6" s="260"/>
      <c r="AF6" s="378"/>
      <c r="AG6" s="260"/>
      <c r="AH6" s="260"/>
      <c r="AJ6" s="264"/>
      <c r="AK6" s="264"/>
      <c r="AL6" s="264"/>
      <c r="AM6" s="264"/>
      <c r="AN6" s="264"/>
      <c r="AO6" s="264"/>
      <c r="AP6" s="264"/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7"/>
      <c r="BB6" s="264"/>
      <c r="BC6" s="264"/>
      <c r="BD6" s="264"/>
      <c r="BE6" s="264"/>
      <c r="BF6" s="264"/>
      <c r="BG6" s="264"/>
      <c r="BI6" s="264"/>
      <c r="BJ6" s="264"/>
      <c r="BK6" s="264"/>
    </row>
    <row r="7" spans="1:63" ht="18" customHeight="1" x14ac:dyDescent="0.3">
      <c r="A7" s="273" t="s">
        <v>52</v>
      </c>
      <c r="B7" s="261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4"/>
      <c r="O7" s="264"/>
      <c r="P7" s="264"/>
      <c r="U7" s="264"/>
      <c r="W7" s="264"/>
      <c r="X7" s="264"/>
      <c r="Y7" s="260"/>
      <c r="Z7" s="260"/>
      <c r="AA7" s="260"/>
      <c r="AB7" s="275"/>
      <c r="AC7" s="260"/>
      <c r="AD7" s="260"/>
      <c r="AE7" s="260"/>
      <c r="AF7" s="275"/>
      <c r="AG7" s="260"/>
      <c r="AH7" s="260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1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1"/>
      <c r="BI7" s="264"/>
      <c r="BJ7" s="264"/>
      <c r="BK7" s="264"/>
    </row>
    <row r="8" spans="1:63" ht="30.75" customHeight="1" x14ac:dyDescent="0.35">
      <c r="A8" s="622" t="s">
        <v>160</v>
      </c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279"/>
      <c r="N8" s="277"/>
      <c r="O8" s="280"/>
      <c r="P8" s="279"/>
      <c r="Q8" s="281"/>
      <c r="R8" s="281"/>
      <c r="S8" s="391" t="s">
        <v>210</v>
      </c>
      <c r="T8" s="281"/>
      <c r="U8" s="279"/>
      <c r="V8" s="281"/>
      <c r="W8" s="279"/>
      <c r="X8" s="282"/>
      <c r="Y8" s="279"/>
      <c r="Z8" s="282"/>
      <c r="AA8" s="279"/>
      <c r="AC8" s="281"/>
      <c r="AD8" s="279"/>
      <c r="AE8" s="279"/>
      <c r="AF8" s="283"/>
      <c r="AG8" s="279"/>
      <c r="AH8" s="279"/>
      <c r="AI8" s="281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8"/>
      <c r="BB8" s="284"/>
      <c r="BC8" s="284"/>
      <c r="BD8" s="284"/>
      <c r="BE8" s="284"/>
      <c r="BF8" s="284"/>
      <c r="BG8" s="284"/>
      <c r="BH8" s="284"/>
      <c r="BI8" s="284"/>
      <c r="BJ8" s="284"/>
      <c r="BK8" s="284"/>
    </row>
    <row r="9" spans="1:63" ht="30.75" customHeight="1" x14ac:dyDescent="0.35">
      <c r="A9" s="295" t="s">
        <v>133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377"/>
      <c r="N9" s="277"/>
      <c r="O9" s="280"/>
      <c r="P9" s="279"/>
      <c r="Q9" s="281"/>
      <c r="R9" s="281"/>
      <c r="S9" s="281"/>
      <c r="T9" s="281"/>
      <c r="U9" s="279"/>
      <c r="V9" s="281"/>
      <c r="W9" s="279"/>
      <c r="X9" s="282"/>
      <c r="Y9" s="279"/>
      <c r="Z9" s="282"/>
      <c r="AA9" s="279"/>
      <c r="AB9" s="283"/>
      <c r="AC9" s="281"/>
      <c r="AD9" s="279"/>
      <c r="AE9" s="279"/>
      <c r="AF9" s="283"/>
      <c r="AG9" s="279"/>
      <c r="AH9" s="279"/>
      <c r="AI9" s="281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8"/>
      <c r="BB9" s="284"/>
      <c r="BC9" s="284"/>
      <c r="BD9" s="284"/>
      <c r="BE9" s="284"/>
      <c r="BF9" s="284"/>
      <c r="BG9" s="284"/>
      <c r="BH9" s="284"/>
      <c r="BI9" s="284"/>
      <c r="BJ9" s="284"/>
      <c r="BK9" s="284"/>
    </row>
    <row r="10" spans="1:63" ht="18" customHeight="1" x14ac:dyDescent="0.35">
      <c r="A10" s="278"/>
      <c r="B10" s="278"/>
      <c r="C10" s="279"/>
      <c r="D10" s="279"/>
      <c r="E10" s="279"/>
      <c r="F10" s="279"/>
      <c r="G10" s="279"/>
      <c r="H10" s="279"/>
      <c r="I10" s="279"/>
      <c r="J10" s="279"/>
      <c r="K10" s="279"/>
      <c r="L10" s="277"/>
      <c r="M10" s="280"/>
      <c r="N10" s="279"/>
      <c r="O10" s="281"/>
      <c r="P10" s="281"/>
      <c r="Q10" s="281"/>
      <c r="R10" s="281"/>
      <c r="T10" s="281"/>
      <c r="U10" s="279"/>
      <c r="V10" s="282"/>
      <c r="W10" s="279"/>
      <c r="X10" s="282"/>
      <c r="Y10" s="279"/>
      <c r="Z10" s="281"/>
      <c r="AA10" s="281"/>
      <c r="AB10" s="279"/>
      <c r="AC10" s="279"/>
      <c r="AD10" s="279"/>
      <c r="AE10" s="279"/>
      <c r="AF10" s="279"/>
      <c r="AG10" s="283"/>
      <c r="AH10" s="279"/>
      <c r="AI10" s="279"/>
      <c r="AJ10" s="279"/>
      <c r="AK10" s="279"/>
      <c r="AL10" s="279"/>
      <c r="AM10" s="279"/>
      <c r="AN10" s="279"/>
      <c r="AO10" s="279"/>
      <c r="AP10" s="279"/>
      <c r="AQ10" s="281"/>
      <c r="AR10" s="281"/>
      <c r="AS10" s="279"/>
      <c r="AT10" s="279"/>
      <c r="AU10" s="279"/>
      <c r="AV10" s="279"/>
      <c r="AW10" s="279"/>
      <c r="AX10" s="279"/>
      <c r="AY10" s="279"/>
      <c r="AZ10" s="279"/>
      <c r="BA10" s="278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</row>
    <row r="11" spans="1:63" ht="18" customHeight="1" x14ac:dyDescent="0.35">
      <c r="B11" s="285" t="s">
        <v>153</v>
      </c>
      <c r="C11" s="279"/>
      <c r="D11" s="279"/>
      <c r="E11" s="279"/>
      <c r="F11" s="279"/>
      <c r="H11" s="287" t="s">
        <v>219</v>
      </c>
      <c r="I11" s="286"/>
      <c r="J11" s="287"/>
      <c r="K11" s="288"/>
      <c r="L11" s="286"/>
      <c r="M11" s="286"/>
      <c r="N11" s="286"/>
      <c r="O11" s="289"/>
      <c r="P11" s="289"/>
      <c r="Q11" s="287"/>
      <c r="R11" s="289"/>
      <c r="S11" s="287"/>
      <c r="T11" s="292"/>
      <c r="U11" s="292"/>
      <c r="V11" s="292"/>
      <c r="W11" s="292"/>
      <c r="X11" s="292"/>
      <c r="Y11" s="292"/>
      <c r="Z11" s="292"/>
      <c r="AA11" s="292"/>
      <c r="AB11" s="287"/>
      <c r="AC11" s="288"/>
      <c r="AD11" s="293"/>
      <c r="AE11" s="292"/>
      <c r="AF11" s="292"/>
      <c r="AG11" s="291"/>
      <c r="AH11" s="294"/>
      <c r="AI11" s="294"/>
      <c r="AJ11" s="294"/>
      <c r="AK11" s="291"/>
      <c r="AL11" s="291"/>
      <c r="AM11" s="291"/>
      <c r="AN11" s="291"/>
      <c r="AO11" s="291"/>
      <c r="AP11" s="291"/>
      <c r="AQ11" s="291"/>
      <c r="AR11" s="291"/>
      <c r="AS11" s="294"/>
      <c r="AT11" s="294"/>
      <c r="AU11" s="291"/>
      <c r="AV11" s="291"/>
      <c r="AW11" s="295"/>
      <c r="AX11" s="291"/>
      <c r="AY11" s="291"/>
      <c r="AZ11" s="291"/>
      <c r="BA11" s="291"/>
      <c r="BB11" s="266"/>
      <c r="BC11" s="266"/>
      <c r="BD11" s="266"/>
      <c r="BE11" s="266"/>
      <c r="BF11" s="266"/>
      <c r="BG11" s="266"/>
      <c r="BH11" s="284"/>
      <c r="BI11" s="284"/>
      <c r="BJ11" s="284"/>
      <c r="BK11" s="284"/>
    </row>
    <row r="12" spans="1:63" ht="18" customHeight="1" x14ac:dyDescent="0.35">
      <c r="B12" s="279"/>
      <c r="C12" s="279"/>
      <c r="D12" s="279"/>
      <c r="E12" s="279"/>
      <c r="F12" s="279"/>
      <c r="H12" s="383" t="s">
        <v>156</v>
      </c>
      <c r="J12" s="296"/>
      <c r="K12" s="296"/>
      <c r="L12" s="296"/>
      <c r="M12" s="295"/>
      <c r="N12" s="295"/>
      <c r="O12" s="295"/>
      <c r="P12" s="295"/>
      <c r="Q12" s="295"/>
      <c r="R12" s="295"/>
      <c r="S12" s="297"/>
      <c r="T12" s="295"/>
      <c r="U12" s="295"/>
      <c r="V12" s="295"/>
      <c r="W12" s="295"/>
      <c r="X12" s="295"/>
      <c r="Y12" s="295"/>
      <c r="Z12" s="290"/>
      <c r="AA12" s="290"/>
      <c r="AB12" s="290"/>
      <c r="AC12" s="296"/>
      <c r="AD12" s="296"/>
      <c r="AE12" s="290"/>
      <c r="AF12" s="298"/>
      <c r="AG12" s="290"/>
      <c r="AH12" s="294"/>
      <c r="AI12" s="294"/>
      <c r="AJ12" s="285" t="s">
        <v>135</v>
      </c>
      <c r="AL12" s="290"/>
      <c r="AM12" s="299"/>
      <c r="AN12" s="298"/>
      <c r="AO12" s="299"/>
      <c r="AP12" s="300" t="s">
        <v>223</v>
      </c>
      <c r="AQ12" s="292"/>
      <c r="AR12" s="292"/>
      <c r="AS12" s="293"/>
      <c r="AT12" s="293"/>
      <c r="AU12" s="292"/>
      <c r="AV12" s="292"/>
      <c r="AW12" s="292"/>
      <c r="AX12" s="292"/>
      <c r="AY12" s="301"/>
      <c r="AZ12" s="301"/>
      <c r="BA12" s="301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</row>
    <row r="13" spans="1:63" ht="18" customHeight="1" x14ac:dyDescent="0.35">
      <c r="B13" s="285" t="s">
        <v>138</v>
      </c>
      <c r="C13" s="279"/>
      <c r="D13" s="279"/>
      <c r="E13" s="279"/>
      <c r="F13" s="279"/>
      <c r="H13" s="287" t="s">
        <v>220</v>
      </c>
      <c r="I13" s="286"/>
      <c r="J13" s="302"/>
      <c r="K13" s="302"/>
      <c r="L13" s="302"/>
      <c r="M13" s="302"/>
      <c r="N13" s="303"/>
      <c r="O13" s="303"/>
      <c r="P13" s="303"/>
      <c r="Q13" s="303"/>
      <c r="R13" s="303"/>
      <c r="S13" s="303"/>
      <c r="T13" s="304"/>
      <c r="U13" s="303"/>
      <c r="V13" s="303"/>
      <c r="W13" s="303"/>
      <c r="X13" s="303"/>
      <c r="Y13" s="303"/>
      <c r="Z13" s="303"/>
      <c r="AA13" s="303"/>
      <c r="AB13" s="305"/>
      <c r="AC13" s="303"/>
      <c r="AD13" s="303"/>
      <c r="AE13" s="303"/>
      <c r="AF13" s="306"/>
      <c r="AG13" s="299"/>
      <c r="AH13" s="294"/>
      <c r="AI13" s="294"/>
      <c r="AJ13" s="285" t="s">
        <v>136</v>
      </c>
      <c r="AL13" s="299"/>
      <c r="AM13" s="299"/>
      <c r="AN13" s="299"/>
      <c r="AO13" s="299"/>
      <c r="AP13" s="379"/>
      <c r="AQ13" s="380"/>
      <c r="AR13" s="380"/>
      <c r="AS13" s="381"/>
      <c r="AT13" s="381"/>
      <c r="AU13" s="380"/>
      <c r="AV13" s="380"/>
      <c r="AW13" s="380"/>
      <c r="AX13" s="380"/>
      <c r="AY13" s="382"/>
      <c r="AZ13" s="382"/>
      <c r="BA13" s="382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</row>
    <row r="14" spans="1:63" ht="17.25" customHeight="1" x14ac:dyDescent="0.35">
      <c r="B14" s="290"/>
      <c r="C14" s="290"/>
      <c r="D14" s="290"/>
      <c r="E14" s="290"/>
      <c r="F14" s="290"/>
      <c r="H14" s="383" t="s">
        <v>51</v>
      </c>
      <c r="I14" s="290"/>
      <c r="J14" s="307"/>
      <c r="K14" s="279"/>
      <c r="L14" s="279"/>
      <c r="M14" s="279"/>
      <c r="N14" s="279"/>
      <c r="O14" s="296"/>
      <c r="P14" s="279"/>
      <c r="R14" s="279"/>
      <c r="S14" s="299"/>
      <c r="T14" s="299"/>
      <c r="U14" s="296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0"/>
      <c r="AG14" s="299"/>
      <c r="AH14" s="294"/>
      <c r="AI14" s="294"/>
      <c r="AJ14" s="294"/>
      <c r="AK14" s="299"/>
      <c r="AL14" s="299"/>
      <c r="AM14" s="290"/>
      <c r="AN14" s="290"/>
      <c r="AO14" s="290"/>
      <c r="AQ14" s="291"/>
      <c r="AR14" s="291"/>
      <c r="AS14" s="294"/>
      <c r="AT14" s="294"/>
      <c r="AU14" s="291"/>
      <c r="AV14" s="291"/>
      <c r="AW14" s="291"/>
      <c r="AX14" s="291"/>
      <c r="AY14" s="278"/>
      <c r="AZ14" s="278"/>
      <c r="BA14" s="278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</row>
    <row r="15" spans="1:63" ht="18" customHeight="1" x14ac:dyDescent="0.35">
      <c r="B15" s="285" t="s">
        <v>139</v>
      </c>
      <c r="C15" s="279"/>
      <c r="D15" s="279"/>
      <c r="E15" s="279"/>
      <c r="F15" s="279"/>
      <c r="H15" s="287"/>
      <c r="I15" s="286"/>
      <c r="J15" s="286"/>
      <c r="K15" s="286"/>
      <c r="L15" s="286"/>
      <c r="M15" s="286"/>
      <c r="N15" s="286"/>
      <c r="O15" s="286"/>
      <c r="P15" s="305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305"/>
      <c r="AE15" s="293"/>
      <c r="AF15" s="305"/>
      <c r="AG15" s="291"/>
      <c r="AH15" s="294"/>
      <c r="AI15" s="294"/>
      <c r="AJ15" s="285" t="s">
        <v>67</v>
      </c>
      <c r="AL15" s="291"/>
      <c r="AM15" s="291"/>
      <c r="AN15" s="291"/>
      <c r="AO15" s="291"/>
      <c r="AP15" s="287" t="s">
        <v>206</v>
      </c>
      <c r="AQ15" s="305"/>
      <c r="AR15" s="305"/>
      <c r="AS15" s="287"/>
      <c r="AT15" s="293"/>
      <c r="AU15" s="271"/>
      <c r="AV15" s="292"/>
      <c r="AW15" s="292"/>
      <c r="AX15" s="292"/>
      <c r="AY15" s="301"/>
      <c r="AZ15" s="301"/>
      <c r="BA15" s="293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</row>
    <row r="16" spans="1:63" ht="18" customHeight="1" x14ac:dyDescent="0.25">
      <c r="B16" s="308"/>
      <c r="C16" s="308"/>
      <c r="D16" s="308"/>
      <c r="E16" s="308"/>
      <c r="F16" s="308"/>
      <c r="H16" s="383" t="s">
        <v>158</v>
      </c>
      <c r="I16" s="308"/>
      <c r="J16" s="308"/>
      <c r="K16" s="308"/>
      <c r="L16" s="308"/>
      <c r="M16" s="308"/>
      <c r="N16" s="308"/>
      <c r="O16" s="296"/>
      <c r="P16" s="308"/>
      <c r="Q16" s="296"/>
      <c r="R16" s="308"/>
      <c r="S16" s="308"/>
      <c r="T16" s="308"/>
      <c r="U16" s="296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294"/>
      <c r="AI16" s="294"/>
      <c r="AJ16" s="294"/>
      <c r="AK16" s="308"/>
      <c r="AL16" s="308"/>
      <c r="AM16" s="308"/>
      <c r="AN16" s="308"/>
      <c r="AO16" s="308"/>
      <c r="AP16" s="383" t="s">
        <v>68</v>
      </c>
      <c r="AQ16" s="308"/>
      <c r="AR16" s="308"/>
      <c r="AS16" s="294"/>
      <c r="AV16" s="308"/>
      <c r="AW16" s="308"/>
      <c r="AX16" s="308"/>
      <c r="AY16" s="308"/>
      <c r="AZ16" s="308"/>
      <c r="BA16" s="308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</row>
    <row r="17" spans="1:63" ht="18" customHeight="1" x14ac:dyDescent="0.3">
      <c r="B17" s="285" t="s">
        <v>140</v>
      </c>
      <c r="C17" s="281"/>
      <c r="D17" s="310"/>
      <c r="E17" s="310"/>
      <c r="F17" s="310"/>
      <c r="H17" s="287" t="s">
        <v>221</v>
      </c>
      <c r="I17" s="311"/>
      <c r="J17" s="312"/>
      <c r="K17" s="312"/>
      <c r="L17" s="312"/>
      <c r="M17" s="312"/>
      <c r="N17" s="312"/>
      <c r="O17" s="312"/>
      <c r="P17" s="293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281"/>
      <c r="AH17" s="294"/>
      <c r="AI17" s="294"/>
      <c r="AJ17" s="285" t="s">
        <v>94</v>
      </c>
      <c r="AL17" s="281"/>
      <c r="AM17" s="281"/>
      <c r="AN17" s="281"/>
      <c r="AO17" s="281"/>
      <c r="AP17" s="439" t="s">
        <v>224</v>
      </c>
      <c r="AQ17" s="312"/>
      <c r="AR17" s="312"/>
      <c r="AS17" s="439"/>
      <c r="AT17" s="293"/>
      <c r="AU17" s="271"/>
      <c r="AV17" s="312"/>
      <c r="AW17" s="312"/>
      <c r="AX17" s="312"/>
      <c r="AY17" s="312"/>
      <c r="AZ17" s="312"/>
      <c r="BA17" s="312"/>
      <c r="BF17" s="257"/>
      <c r="BG17" s="257"/>
      <c r="BH17" s="257"/>
      <c r="BI17" s="257"/>
      <c r="BJ17" s="257"/>
      <c r="BK17" s="257"/>
    </row>
    <row r="18" spans="1:63" ht="18" customHeight="1" x14ac:dyDescent="0.25">
      <c r="B18" s="281"/>
      <c r="C18" s="281"/>
      <c r="D18" s="281"/>
      <c r="E18" s="281"/>
      <c r="F18" s="281"/>
      <c r="H18" s="383" t="s">
        <v>141</v>
      </c>
      <c r="I18" s="281"/>
      <c r="J18" s="281"/>
      <c r="K18" s="281"/>
      <c r="L18" s="281"/>
      <c r="M18" s="281"/>
      <c r="N18" s="313"/>
      <c r="O18" s="296"/>
      <c r="P18" s="313"/>
      <c r="R18" s="313"/>
      <c r="S18" s="313"/>
      <c r="T18" s="313"/>
      <c r="U18" s="296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294"/>
      <c r="AI18" s="294"/>
      <c r="AJ18" s="294"/>
      <c r="AK18" s="313"/>
      <c r="AL18" s="313"/>
      <c r="AM18" s="313"/>
      <c r="AN18" s="313"/>
      <c r="AO18" s="313"/>
      <c r="AP18" s="383" t="s">
        <v>137</v>
      </c>
      <c r="AQ18" s="313"/>
      <c r="AR18" s="313"/>
      <c r="AS18" s="294"/>
      <c r="AT18" s="296"/>
      <c r="AU18" s="313"/>
      <c r="AW18" s="313"/>
      <c r="AX18" s="313"/>
      <c r="AY18" s="313"/>
      <c r="AZ18" s="313"/>
      <c r="BA18" s="313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</row>
    <row r="19" spans="1:63" ht="18" customHeight="1" x14ac:dyDescent="0.3">
      <c r="B19" s="285" t="s">
        <v>49</v>
      </c>
      <c r="C19" s="281"/>
      <c r="D19" s="281"/>
      <c r="E19" s="281"/>
      <c r="F19" s="294"/>
      <c r="G19" s="281"/>
      <c r="H19" s="386" t="s">
        <v>50</v>
      </c>
      <c r="I19" s="384"/>
      <c r="J19" s="385"/>
      <c r="K19" s="384"/>
      <c r="L19" s="386"/>
      <c r="N19" s="389"/>
      <c r="O19" s="390"/>
      <c r="P19" s="390"/>
      <c r="Q19" s="390"/>
      <c r="S19" s="294"/>
      <c r="U19" s="294"/>
      <c r="V19" s="281"/>
      <c r="W19" s="281"/>
      <c r="X19" s="281"/>
      <c r="AI19" s="281"/>
      <c r="AJ19" s="285" t="s">
        <v>93</v>
      </c>
      <c r="AL19" s="281"/>
      <c r="AM19" s="281"/>
      <c r="AN19" s="281"/>
      <c r="AO19" s="281"/>
      <c r="AP19" s="611">
        <v>2022</v>
      </c>
      <c r="AQ19" s="611"/>
      <c r="AR19" s="312"/>
      <c r="AS19" s="439"/>
      <c r="AT19" s="293"/>
      <c r="AU19" s="398"/>
      <c r="AV19" s="312"/>
      <c r="AW19" s="312"/>
      <c r="AX19" s="312"/>
      <c r="AY19" s="312"/>
      <c r="AZ19" s="312"/>
      <c r="BA19" s="312"/>
      <c r="BB19" s="314"/>
      <c r="BC19" s="314"/>
      <c r="BD19" s="314"/>
      <c r="BE19" s="314"/>
      <c r="BF19" s="314"/>
      <c r="BG19" s="314"/>
      <c r="BH19" s="314"/>
      <c r="BI19" s="257"/>
      <c r="BJ19" s="257"/>
      <c r="BK19" s="257"/>
    </row>
    <row r="20" spans="1:63" ht="15.75" customHeight="1" x14ac:dyDescent="0.3">
      <c r="B20" s="315"/>
      <c r="C20" s="315"/>
      <c r="D20" s="315"/>
      <c r="E20" s="315"/>
      <c r="F20" s="315"/>
      <c r="G20" s="316"/>
      <c r="H20" s="388" t="s">
        <v>142</v>
      </c>
      <c r="I20" s="387"/>
      <c r="J20" s="387"/>
      <c r="K20" s="387"/>
      <c r="L20" s="388"/>
      <c r="N20" s="388"/>
      <c r="O20" s="387"/>
      <c r="P20" s="387"/>
      <c r="Q20" s="387"/>
      <c r="S20" s="316"/>
      <c r="T20" s="316"/>
      <c r="U20" s="316"/>
      <c r="V20" s="316"/>
      <c r="W20" s="316"/>
      <c r="X20" s="316"/>
      <c r="AI20" s="316"/>
      <c r="AJ20" s="316"/>
      <c r="AK20" s="316"/>
      <c r="AL20" s="316"/>
      <c r="AM20" s="281"/>
      <c r="AN20" s="281"/>
      <c r="AO20" s="316"/>
      <c r="AP20" s="316"/>
      <c r="AQ20" s="281"/>
      <c r="AR20" s="281"/>
      <c r="AS20" s="316"/>
      <c r="AT20" s="313"/>
      <c r="AU20" s="313"/>
      <c r="AV20" s="313"/>
      <c r="AW20" s="313"/>
      <c r="AX20" s="313"/>
      <c r="AY20" s="313"/>
      <c r="AZ20" s="313"/>
      <c r="BA20" s="313"/>
      <c r="BB20" s="314"/>
      <c r="BC20" s="314"/>
      <c r="BD20" s="314"/>
      <c r="BE20" s="314"/>
      <c r="BF20" s="314"/>
      <c r="BG20" s="314"/>
      <c r="BH20" s="314"/>
      <c r="BI20" s="264"/>
      <c r="BJ20" s="264"/>
      <c r="BK20" s="264"/>
    </row>
    <row r="21" spans="1:63" s="323" customFormat="1" ht="33" customHeight="1" thickBot="1" x14ac:dyDescent="0.35">
      <c r="A21" s="258"/>
      <c r="B21" s="258"/>
      <c r="C21" s="317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 t="s">
        <v>143</v>
      </c>
      <c r="AC21" s="258"/>
      <c r="AD21" s="258"/>
      <c r="AE21" s="258"/>
      <c r="AF21" s="258"/>
      <c r="AG21" s="258"/>
      <c r="AH21" s="258"/>
      <c r="AI21" s="258"/>
      <c r="AJ21" s="318"/>
      <c r="AK21" s="285"/>
      <c r="AL21" s="319"/>
      <c r="AM21" s="319"/>
      <c r="AN21" s="319"/>
      <c r="AO21" s="319"/>
      <c r="AP21" s="319"/>
      <c r="AQ21" s="320"/>
      <c r="AR21" s="320"/>
      <c r="AS21" s="320"/>
      <c r="AT21" s="320"/>
      <c r="AU21" s="319"/>
      <c r="AV21" s="258"/>
      <c r="AW21" s="258"/>
      <c r="AX21" s="318"/>
      <c r="AY21" s="319"/>
      <c r="AZ21" s="319"/>
      <c r="BA21" s="319"/>
      <c r="BB21" s="321"/>
      <c r="BC21" s="321"/>
      <c r="BD21" s="321"/>
      <c r="BE21" s="321"/>
      <c r="BF21" s="321"/>
      <c r="BG21" s="321"/>
      <c r="BH21" s="321"/>
      <c r="BI21" s="321"/>
      <c r="BJ21" s="321"/>
      <c r="BK21" s="322"/>
    </row>
    <row r="22" spans="1:63" ht="18.75" customHeight="1" x14ac:dyDescent="0.25">
      <c r="A22" s="623" t="s">
        <v>66</v>
      </c>
      <c r="B22" s="324" t="s">
        <v>65</v>
      </c>
      <c r="C22" s="324"/>
      <c r="D22" s="324"/>
      <c r="E22" s="325"/>
      <c r="F22" s="326"/>
      <c r="G22" s="324" t="s">
        <v>64</v>
      </c>
      <c r="H22" s="324"/>
      <c r="I22" s="324"/>
      <c r="J22" s="327"/>
      <c r="K22" s="324" t="s">
        <v>63</v>
      </c>
      <c r="L22" s="324"/>
      <c r="M22" s="324"/>
      <c r="N22" s="328"/>
      <c r="O22" s="329" t="s">
        <v>62</v>
      </c>
      <c r="P22" s="324"/>
      <c r="Q22" s="324"/>
      <c r="R22" s="325"/>
      <c r="S22" s="327"/>
      <c r="T22" s="324" t="s">
        <v>61</v>
      </c>
      <c r="U22" s="324"/>
      <c r="V22" s="324"/>
      <c r="W22" s="328"/>
      <c r="X22" s="330" t="s">
        <v>60</v>
      </c>
      <c r="Y22" s="331"/>
      <c r="Z22" s="331"/>
      <c r="AA22" s="328"/>
      <c r="AB22" s="331" t="s">
        <v>59</v>
      </c>
      <c r="AC22" s="331"/>
      <c r="AD22" s="331"/>
      <c r="AE22" s="331"/>
      <c r="AF22" s="327"/>
      <c r="AG22" s="331" t="s">
        <v>58</v>
      </c>
      <c r="AH22" s="331"/>
      <c r="AI22" s="332"/>
      <c r="AJ22" s="327"/>
      <c r="AK22" s="331" t="s">
        <v>57</v>
      </c>
      <c r="AL22" s="331"/>
      <c r="AM22" s="331"/>
      <c r="AN22" s="332"/>
      <c r="AO22" s="327"/>
      <c r="AP22" s="324" t="s">
        <v>54</v>
      </c>
      <c r="AQ22" s="324"/>
      <c r="AR22" s="325"/>
      <c r="AS22" s="327"/>
      <c r="AT22" s="331" t="s">
        <v>55</v>
      </c>
      <c r="AU22" s="331"/>
      <c r="AV22" s="331"/>
      <c r="AW22" s="328"/>
      <c r="AX22" s="333" t="s">
        <v>56</v>
      </c>
      <c r="AY22" s="331"/>
      <c r="AZ22" s="331"/>
      <c r="BA22" s="334"/>
      <c r="BC22" s="335"/>
      <c r="BD22" s="335"/>
      <c r="BE22" s="335"/>
      <c r="BF22" s="335"/>
      <c r="BG22" s="336"/>
      <c r="BH22" s="336"/>
      <c r="BJ22" s="337"/>
      <c r="BK22" s="260"/>
    </row>
    <row r="23" spans="1:63" ht="33" customHeight="1" thickBot="1" x14ac:dyDescent="0.3">
      <c r="A23" s="624"/>
      <c r="B23" s="222">
        <v>1</v>
      </c>
      <c r="C23" s="187">
        <v>2</v>
      </c>
      <c r="D23" s="187">
        <v>3</v>
      </c>
      <c r="E23" s="187">
        <v>4</v>
      </c>
      <c r="F23" s="187">
        <v>5</v>
      </c>
      <c r="G23" s="187">
        <v>6</v>
      </c>
      <c r="H23" s="187">
        <v>7</v>
      </c>
      <c r="I23" s="187">
        <v>8</v>
      </c>
      <c r="J23" s="187">
        <v>9</v>
      </c>
      <c r="K23" s="187">
        <v>10</v>
      </c>
      <c r="L23" s="187">
        <v>11</v>
      </c>
      <c r="M23" s="187">
        <v>12</v>
      </c>
      <c r="N23" s="187">
        <v>13</v>
      </c>
      <c r="O23" s="187">
        <v>14</v>
      </c>
      <c r="P23" s="187">
        <v>15</v>
      </c>
      <c r="Q23" s="187">
        <v>16</v>
      </c>
      <c r="R23" s="187">
        <v>17</v>
      </c>
      <c r="S23" s="187">
        <v>18</v>
      </c>
      <c r="T23" s="187">
        <v>19</v>
      </c>
      <c r="U23" s="187">
        <v>20</v>
      </c>
      <c r="V23" s="187">
        <v>21</v>
      </c>
      <c r="W23" s="187">
        <v>22</v>
      </c>
      <c r="X23" s="187">
        <v>23</v>
      </c>
      <c r="Y23" s="187">
        <v>24</v>
      </c>
      <c r="Z23" s="187">
        <v>25</v>
      </c>
      <c r="AA23" s="187">
        <v>26</v>
      </c>
      <c r="AB23" s="187">
        <v>27</v>
      </c>
      <c r="AC23" s="187">
        <v>28</v>
      </c>
      <c r="AD23" s="187">
        <v>29</v>
      </c>
      <c r="AE23" s="187">
        <v>30</v>
      </c>
      <c r="AF23" s="187">
        <v>31</v>
      </c>
      <c r="AG23" s="187">
        <v>32</v>
      </c>
      <c r="AH23" s="187">
        <v>33</v>
      </c>
      <c r="AI23" s="187">
        <v>34</v>
      </c>
      <c r="AJ23" s="187">
        <v>35</v>
      </c>
      <c r="AK23" s="187">
        <v>36</v>
      </c>
      <c r="AL23" s="187">
        <v>37</v>
      </c>
      <c r="AM23" s="187">
        <v>38</v>
      </c>
      <c r="AN23" s="187">
        <v>39</v>
      </c>
      <c r="AO23" s="187">
        <v>40</v>
      </c>
      <c r="AP23" s="187">
        <v>41</v>
      </c>
      <c r="AQ23" s="187">
        <v>42</v>
      </c>
      <c r="AR23" s="187">
        <v>43</v>
      </c>
      <c r="AS23" s="187">
        <v>44</v>
      </c>
      <c r="AT23" s="187">
        <v>45</v>
      </c>
      <c r="AU23" s="187">
        <v>46</v>
      </c>
      <c r="AV23" s="187">
        <v>47</v>
      </c>
      <c r="AW23" s="187">
        <v>48</v>
      </c>
      <c r="AX23" s="187">
        <v>49</v>
      </c>
      <c r="AY23" s="187">
        <v>50</v>
      </c>
      <c r="AZ23" s="187">
        <v>51</v>
      </c>
      <c r="BA23" s="188">
        <v>52</v>
      </c>
      <c r="BC23" s="335"/>
      <c r="BD23" s="335"/>
      <c r="BE23" s="335"/>
      <c r="BF23" s="335"/>
      <c r="BG23" s="336"/>
      <c r="BH23" s="336"/>
      <c r="BJ23" s="337"/>
      <c r="BK23" s="260"/>
    </row>
    <row r="24" spans="1:63" ht="18.75" customHeight="1" x14ac:dyDescent="0.25">
      <c r="A24" s="338" t="s">
        <v>147</v>
      </c>
      <c r="B24" s="401" t="s">
        <v>77</v>
      </c>
      <c r="C24" s="402" t="s">
        <v>77</v>
      </c>
      <c r="D24" s="402" t="s">
        <v>77</v>
      </c>
      <c r="E24" s="402" t="s">
        <v>77</v>
      </c>
      <c r="F24" s="402" t="s">
        <v>77</v>
      </c>
      <c r="G24" s="402" t="s">
        <v>77</v>
      </c>
      <c r="H24" s="402" t="s">
        <v>77</v>
      </c>
      <c r="I24" s="402" t="s">
        <v>77</v>
      </c>
      <c r="J24" s="402" t="s">
        <v>77</v>
      </c>
      <c r="K24" s="402" t="s">
        <v>77</v>
      </c>
      <c r="L24" s="402" t="s">
        <v>77</v>
      </c>
      <c r="M24" s="402" t="s">
        <v>77</v>
      </c>
      <c r="N24" s="402" t="s">
        <v>77</v>
      </c>
      <c r="O24" s="402" t="s">
        <v>77</v>
      </c>
      <c r="P24" s="402" t="s">
        <v>77</v>
      </c>
      <c r="Q24" s="402" t="s">
        <v>77</v>
      </c>
      <c r="R24" s="604" t="s">
        <v>80</v>
      </c>
      <c r="S24" s="604" t="s">
        <v>80</v>
      </c>
      <c r="T24" s="601" t="s">
        <v>78</v>
      </c>
      <c r="U24" s="405" t="s">
        <v>79</v>
      </c>
      <c r="V24" s="405" t="s">
        <v>79</v>
      </c>
      <c r="W24" s="405" t="s">
        <v>79</v>
      </c>
      <c r="X24" s="405" t="s">
        <v>79</v>
      </c>
      <c r="Y24" s="402" t="s">
        <v>77</v>
      </c>
      <c r="Z24" s="404" t="s">
        <v>77</v>
      </c>
      <c r="AA24" s="404" t="s">
        <v>77</v>
      </c>
      <c r="AB24" s="404" t="s">
        <v>77</v>
      </c>
      <c r="AC24" s="404" t="s">
        <v>77</v>
      </c>
      <c r="AD24" s="404" t="s">
        <v>77</v>
      </c>
      <c r="AE24" s="404" t="s">
        <v>77</v>
      </c>
      <c r="AF24" s="404" t="s">
        <v>77</v>
      </c>
      <c r="AG24" s="404" t="s">
        <v>77</v>
      </c>
      <c r="AH24" s="404" t="s">
        <v>77</v>
      </c>
      <c r="AI24" s="404" t="s">
        <v>77</v>
      </c>
      <c r="AJ24" s="404" t="s">
        <v>77</v>
      </c>
      <c r="AK24" s="404" t="s">
        <v>77</v>
      </c>
      <c r="AL24" s="404" t="s">
        <v>77</v>
      </c>
      <c r="AM24" s="404" t="s">
        <v>77</v>
      </c>
      <c r="AN24" s="404" t="s">
        <v>77</v>
      </c>
      <c r="AO24" s="404" t="s">
        <v>77</v>
      </c>
      <c r="AP24" s="404" t="s">
        <v>77</v>
      </c>
      <c r="AQ24" s="602" t="s">
        <v>80</v>
      </c>
      <c r="AR24" s="603" t="s">
        <v>80</v>
      </c>
      <c r="AS24" s="605" t="s">
        <v>78</v>
      </c>
      <c r="AT24" s="606" t="s">
        <v>78</v>
      </c>
      <c r="AU24" s="606" t="s">
        <v>78</v>
      </c>
      <c r="AV24" s="607" t="s">
        <v>78</v>
      </c>
      <c r="AW24" s="608" t="s">
        <v>78</v>
      </c>
      <c r="AX24" s="608" t="s">
        <v>78</v>
      </c>
      <c r="AY24" s="608" t="s">
        <v>78</v>
      </c>
      <c r="AZ24" s="608" t="s">
        <v>78</v>
      </c>
      <c r="BA24" s="609" t="s">
        <v>78</v>
      </c>
      <c r="BC24" s="335"/>
      <c r="BD24" s="335"/>
      <c r="BE24" s="335"/>
      <c r="BF24" s="335"/>
      <c r="BG24" s="336"/>
      <c r="BH24" s="336"/>
      <c r="BJ24" s="337"/>
      <c r="BK24" s="260"/>
    </row>
    <row r="25" spans="1:63" ht="18.75" customHeight="1" x14ac:dyDescent="0.25">
      <c r="A25" s="339" t="s">
        <v>148</v>
      </c>
      <c r="B25" s="405" t="s">
        <v>79</v>
      </c>
      <c r="C25" s="403" t="s">
        <v>79</v>
      </c>
      <c r="D25" s="403" t="s">
        <v>79</v>
      </c>
      <c r="E25" s="403" t="s">
        <v>79</v>
      </c>
      <c r="F25" s="578" t="s">
        <v>207</v>
      </c>
      <c r="G25" s="578" t="s">
        <v>207</v>
      </c>
      <c r="H25" s="578" t="s">
        <v>207</v>
      </c>
      <c r="I25" s="578" t="s">
        <v>207</v>
      </c>
      <c r="J25" s="578" t="s">
        <v>207</v>
      </c>
      <c r="K25" s="578" t="s">
        <v>207</v>
      </c>
      <c r="L25" s="578" t="s">
        <v>207</v>
      </c>
      <c r="M25" s="578" t="s">
        <v>207</v>
      </c>
      <c r="N25" s="578" t="s">
        <v>207</v>
      </c>
      <c r="O25" s="578" t="s">
        <v>207</v>
      </c>
      <c r="P25" s="578" t="s">
        <v>207</v>
      </c>
      <c r="Q25" s="578" t="s">
        <v>207</v>
      </c>
      <c r="R25" s="578" t="s">
        <v>207</v>
      </c>
      <c r="S25" s="578" t="s">
        <v>207</v>
      </c>
      <c r="T25" s="578" t="s">
        <v>207</v>
      </c>
      <c r="U25" s="578" t="s">
        <v>207</v>
      </c>
      <c r="V25" s="578" t="s">
        <v>207</v>
      </c>
      <c r="W25" s="578" t="s">
        <v>207</v>
      </c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6"/>
      <c r="AS25" s="406"/>
      <c r="AT25" s="400"/>
      <c r="AU25" s="400"/>
      <c r="AV25" s="407"/>
      <c r="AW25" s="408"/>
      <c r="AX25" s="408"/>
      <c r="AY25" s="408"/>
      <c r="AZ25" s="408"/>
      <c r="BA25" s="409"/>
      <c r="BC25" s="335"/>
      <c r="BD25" s="335"/>
      <c r="BE25" s="335"/>
      <c r="BF25" s="335"/>
      <c r="BG25" s="336"/>
      <c r="BH25" s="336"/>
      <c r="BI25" s="260"/>
      <c r="BJ25" s="260"/>
      <c r="BK25" s="260"/>
    </row>
    <row r="26" spans="1:63" ht="18.75" hidden="1" customHeight="1" x14ac:dyDescent="0.25">
      <c r="A26" s="339" t="s">
        <v>149</v>
      </c>
      <c r="B26" s="405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1"/>
      <c r="AS26" s="411"/>
      <c r="AT26" s="412"/>
      <c r="AU26" s="412"/>
      <c r="AV26" s="413"/>
      <c r="AW26" s="408"/>
      <c r="AX26" s="408"/>
      <c r="AY26" s="408"/>
      <c r="AZ26" s="408"/>
      <c r="BA26" s="409"/>
      <c r="BC26" s="335"/>
      <c r="BD26" s="335"/>
      <c r="BE26" s="335"/>
      <c r="BF26" s="335"/>
      <c r="BG26" s="336"/>
      <c r="BH26" s="336"/>
      <c r="BJ26" s="337"/>
      <c r="BK26" s="260"/>
    </row>
    <row r="27" spans="1:63" ht="18.75" hidden="1" customHeight="1" thickBot="1" x14ac:dyDescent="0.3">
      <c r="A27" s="414" t="s">
        <v>150</v>
      </c>
      <c r="B27" s="415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8"/>
      <c r="AK27" s="418"/>
      <c r="AL27" s="419"/>
      <c r="AM27" s="419"/>
      <c r="AN27" s="419"/>
      <c r="AO27" s="419"/>
      <c r="AP27" s="419"/>
      <c r="AQ27" s="420"/>
      <c r="AR27" s="420"/>
      <c r="AS27" s="419"/>
      <c r="AT27" s="421"/>
      <c r="AU27" s="421"/>
      <c r="AV27" s="421"/>
      <c r="AW27" s="421"/>
      <c r="AX27" s="421"/>
      <c r="AY27" s="421"/>
      <c r="AZ27" s="421"/>
      <c r="BA27" s="422"/>
      <c r="BC27" s="335"/>
      <c r="BD27" s="335"/>
      <c r="BE27" s="335"/>
      <c r="BF27" s="335"/>
      <c r="BG27" s="336"/>
      <c r="BH27" s="336"/>
      <c r="BI27" s="260"/>
      <c r="BJ27" s="260"/>
      <c r="BK27" s="260"/>
    </row>
    <row r="28" spans="1:63" ht="18.75" hidden="1" customHeight="1" thickBot="1" x14ac:dyDescent="0.3">
      <c r="A28" s="341">
        <v>5</v>
      </c>
      <c r="B28" s="342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4"/>
      <c r="S28" s="344"/>
      <c r="T28" s="344"/>
      <c r="U28" s="343"/>
      <c r="V28" s="343"/>
      <c r="W28" s="343"/>
      <c r="X28" s="343"/>
      <c r="Y28" s="343"/>
      <c r="Z28" s="343"/>
      <c r="AA28" s="343"/>
      <c r="AB28" s="343"/>
      <c r="AC28" s="399"/>
      <c r="AD28" s="343"/>
      <c r="AE28" s="343"/>
      <c r="AF28" s="343"/>
      <c r="AG28" s="343"/>
      <c r="AH28" s="343"/>
      <c r="AI28" s="343"/>
      <c r="AJ28" s="343"/>
      <c r="AK28" s="344"/>
      <c r="AL28" s="344"/>
      <c r="AM28" s="343"/>
      <c r="AN28" s="343"/>
      <c r="AO28" s="345"/>
      <c r="AP28" s="346"/>
      <c r="AQ28" s="346"/>
      <c r="AR28" s="346"/>
      <c r="AS28" s="347"/>
      <c r="AT28" s="348"/>
      <c r="AU28" s="348"/>
      <c r="AV28" s="348"/>
      <c r="AW28" s="348"/>
      <c r="AX28" s="348"/>
      <c r="AY28" s="348"/>
      <c r="AZ28" s="348"/>
      <c r="BA28" s="349"/>
      <c r="BF28" s="257"/>
      <c r="BG28" s="260"/>
      <c r="BH28" s="260"/>
      <c r="BJ28" s="337"/>
      <c r="BK28" s="260"/>
    </row>
    <row r="29" spans="1:63" x14ac:dyDescent="0.25">
      <c r="A29" s="350" t="s">
        <v>76</v>
      </c>
      <c r="B29" s="350"/>
      <c r="C29" s="277"/>
      <c r="D29" s="277"/>
      <c r="E29" s="351" t="s">
        <v>77</v>
      </c>
      <c r="F29" s="352" t="s">
        <v>81</v>
      </c>
      <c r="G29" s="277"/>
      <c r="H29" s="277"/>
      <c r="I29" s="277"/>
      <c r="J29" s="277"/>
      <c r="K29" s="277"/>
      <c r="L29" s="351" t="s">
        <v>80</v>
      </c>
      <c r="M29" s="352" t="s">
        <v>82</v>
      </c>
      <c r="N29" s="352"/>
      <c r="O29" s="353"/>
      <c r="P29" s="354"/>
      <c r="Q29" s="354"/>
      <c r="R29" s="354"/>
      <c r="S29" s="351" t="s">
        <v>79</v>
      </c>
      <c r="T29" s="355" t="s">
        <v>146</v>
      </c>
      <c r="V29" s="290"/>
      <c r="W29" s="281"/>
      <c r="AA29" s="259"/>
      <c r="AB29" s="356" t="s">
        <v>78</v>
      </c>
      <c r="AC29" s="352" t="s">
        <v>83</v>
      </c>
      <c r="AH29" s="356" t="s">
        <v>207</v>
      </c>
      <c r="AI29" s="352"/>
      <c r="AK29" s="352" t="s">
        <v>208</v>
      </c>
      <c r="AN29" s="352"/>
      <c r="AO29" s="290"/>
      <c r="AP29" s="281"/>
      <c r="AS29" s="352"/>
      <c r="AT29" s="356"/>
      <c r="AU29" s="352"/>
      <c r="AV29" s="277"/>
      <c r="AW29" s="290"/>
      <c r="AX29" s="281"/>
      <c r="AY29" s="290"/>
      <c r="AZ29" s="281"/>
      <c r="BA29" s="281"/>
      <c r="BF29" s="257"/>
      <c r="BG29" s="260"/>
      <c r="BH29" s="260"/>
      <c r="BJ29" s="337"/>
      <c r="BK29" s="260"/>
    </row>
    <row r="30" spans="1:63" ht="15" customHeight="1" x14ac:dyDescent="0.25">
      <c r="A30" s="277"/>
      <c r="B30" s="277"/>
      <c r="C30" s="281"/>
      <c r="D30" s="281"/>
      <c r="E30" s="281"/>
      <c r="F30" s="281"/>
      <c r="G30" s="281"/>
      <c r="H30" s="281"/>
      <c r="I30" s="281"/>
      <c r="J30" s="281"/>
      <c r="K30" s="277"/>
      <c r="L30" s="277"/>
      <c r="M30" s="277"/>
      <c r="N30" s="277"/>
      <c r="O30" s="277"/>
      <c r="P30" s="277"/>
      <c r="Q30" s="277"/>
      <c r="R30" s="277"/>
      <c r="S30" s="277"/>
      <c r="T30" s="355"/>
      <c r="U30" s="277"/>
      <c r="V30" s="277"/>
      <c r="W30" s="277"/>
      <c r="X30" s="277"/>
      <c r="Y30" s="277"/>
      <c r="Z30" s="277"/>
      <c r="AA30" s="277"/>
      <c r="AB30" s="277"/>
      <c r="AC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352"/>
      <c r="AV30" s="290"/>
      <c r="AW30" s="290"/>
      <c r="AX30" s="290"/>
      <c r="AY30" s="290"/>
      <c r="AZ30" s="281"/>
      <c r="BA30" s="281"/>
      <c r="BF30" s="257"/>
      <c r="BG30" s="260"/>
      <c r="BH30" s="260"/>
      <c r="BI30" s="260"/>
      <c r="BJ30" s="260"/>
      <c r="BK30" s="260"/>
    </row>
    <row r="31" spans="1:63" x14ac:dyDescent="0.25">
      <c r="A31" s="290"/>
      <c r="B31" s="290"/>
      <c r="C31" s="290"/>
      <c r="D31" s="290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81"/>
      <c r="AO31" s="357"/>
      <c r="AP31" s="357"/>
      <c r="AQ31" s="353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F31" s="260"/>
      <c r="BG31" s="260"/>
      <c r="BH31" s="260"/>
      <c r="BI31" s="260"/>
      <c r="BJ31" s="260"/>
      <c r="BK31" s="260"/>
    </row>
    <row r="32" spans="1:63" x14ac:dyDescent="0.25">
      <c r="A32" s="290"/>
      <c r="B32" s="290"/>
      <c r="C32" s="290"/>
      <c r="D32" s="290"/>
      <c r="E32" s="277"/>
      <c r="F32" s="277"/>
      <c r="G32" s="277"/>
      <c r="H32" s="277"/>
      <c r="I32" s="277"/>
      <c r="J32" s="277"/>
      <c r="K32" s="277"/>
      <c r="L32" s="277"/>
      <c r="M32" s="277"/>
      <c r="N32" s="290"/>
      <c r="O32" s="290"/>
      <c r="P32" s="277"/>
      <c r="Q32" s="290"/>
      <c r="R32" s="290"/>
      <c r="S32" s="290"/>
      <c r="T32" s="290"/>
      <c r="U32" s="290"/>
      <c r="V32" s="290"/>
      <c r="W32" s="290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81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F32" s="260"/>
      <c r="BG32" s="260"/>
      <c r="BH32" s="260"/>
      <c r="BI32" s="260"/>
      <c r="BJ32" s="260"/>
      <c r="BK32" s="260"/>
    </row>
    <row r="33" spans="1:63" s="323" customFormat="1" ht="33" customHeight="1" x14ac:dyDescent="0.2">
      <c r="A33" s="258"/>
      <c r="B33" s="258"/>
      <c r="C33" s="317" t="s">
        <v>53</v>
      </c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358"/>
      <c r="Y33" s="358"/>
      <c r="Z33" s="258"/>
      <c r="AA33" s="318" t="s">
        <v>145</v>
      </c>
      <c r="AB33" s="319"/>
      <c r="AC33" s="319"/>
      <c r="AD33" s="319"/>
      <c r="AE33" s="319"/>
      <c r="AF33" s="319"/>
      <c r="AG33" s="319"/>
      <c r="AH33" s="320"/>
      <c r="AI33" s="320"/>
      <c r="AJ33" s="320"/>
      <c r="AK33" s="320"/>
      <c r="AL33" s="319"/>
      <c r="AM33" s="258"/>
      <c r="AN33" s="258"/>
      <c r="AO33" s="318" t="s">
        <v>144</v>
      </c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257"/>
      <c r="BC33" s="257"/>
      <c r="BD33" s="257"/>
      <c r="BE33" s="257"/>
      <c r="BF33" s="260"/>
      <c r="BG33" s="260"/>
      <c r="BH33" s="260"/>
      <c r="BI33" s="260"/>
      <c r="BJ33" s="260"/>
      <c r="BK33" s="260"/>
    </row>
    <row r="34" spans="1:63" ht="53.25" customHeight="1" x14ac:dyDescent="0.25">
      <c r="A34" s="612" t="s">
        <v>39</v>
      </c>
      <c r="B34" s="625"/>
      <c r="C34" s="613"/>
      <c r="D34" s="612" t="s">
        <v>72</v>
      </c>
      <c r="E34" s="625"/>
      <c r="F34" s="613"/>
      <c r="G34" s="612" t="s">
        <v>73</v>
      </c>
      <c r="H34" s="625"/>
      <c r="I34" s="613"/>
      <c r="J34" s="612" t="s">
        <v>151</v>
      </c>
      <c r="K34" s="625"/>
      <c r="L34" s="613"/>
      <c r="M34" s="628" t="s">
        <v>209</v>
      </c>
      <c r="N34" s="629"/>
      <c r="O34" s="629"/>
      <c r="P34" s="629"/>
      <c r="Q34" s="629"/>
      <c r="R34" s="629"/>
      <c r="S34" s="630"/>
      <c r="T34" s="617" t="s">
        <v>74</v>
      </c>
      <c r="U34" s="617"/>
      <c r="V34" s="617"/>
      <c r="W34" s="612" t="s">
        <v>75</v>
      </c>
      <c r="X34" s="613"/>
      <c r="Y34" s="281"/>
      <c r="Z34" s="281"/>
      <c r="AA34" s="614" t="s">
        <v>157</v>
      </c>
      <c r="AB34" s="615"/>
      <c r="AC34" s="615"/>
      <c r="AD34" s="615"/>
      <c r="AE34" s="615"/>
      <c r="AF34" s="616"/>
      <c r="AG34" s="612" t="s">
        <v>33</v>
      </c>
      <c r="AH34" s="625"/>
      <c r="AI34" s="613"/>
      <c r="AJ34" s="612" t="s">
        <v>71</v>
      </c>
      <c r="AK34" s="625"/>
      <c r="AL34" s="613"/>
      <c r="AM34" s="281"/>
      <c r="AN34" s="281"/>
      <c r="AO34" s="617" t="s">
        <v>162</v>
      </c>
      <c r="AP34" s="617"/>
      <c r="AQ34" s="617"/>
      <c r="AR34" s="617"/>
      <c r="AS34" s="617"/>
      <c r="AT34" s="617"/>
      <c r="AU34" s="617"/>
      <c r="AV34" s="617"/>
      <c r="AW34" s="617" t="s">
        <v>33</v>
      </c>
      <c r="AX34" s="617"/>
      <c r="AY34" s="617"/>
      <c r="AZ34" s="259"/>
      <c r="BA34" s="259"/>
      <c r="BF34" s="260"/>
      <c r="BG34" s="260"/>
      <c r="BH34" s="260"/>
      <c r="BI34" s="260"/>
      <c r="BJ34" s="260"/>
      <c r="BK34" s="260"/>
    </row>
    <row r="35" spans="1:63" x14ac:dyDescent="0.25">
      <c r="A35" s="359"/>
      <c r="B35" s="360" t="s">
        <v>147</v>
      </c>
      <c r="C35" s="361"/>
      <c r="D35" s="359"/>
      <c r="E35" s="362">
        <v>34</v>
      </c>
      <c r="F35" s="363"/>
      <c r="G35" s="359"/>
      <c r="H35" s="360">
        <v>4</v>
      </c>
      <c r="I35" s="361"/>
      <c r="J35" s="359"/>
      <c r="K35" s="360">
        <v>0</v>
      </c>
      <c r="L35" s="361"/>
      <c r="M35" s="365"/>
      <c r="N35" s="428"/>
      <c r="O35" s="584"/>
      <c r="P35" s="364"/>
      <c r="Q35" s="428"/>
      <c r="R35" s="584"/>
      <c r="S35" s="366"/>
      <c r="T35" s="427"/>
      <c r="U35" s="360">
        <v>14</v>
      </c>
      <c r="V35" s="363"/>
      <c r="W35" s="360">
        <f>SUM(D35:U35)</f>
        <v>52</v>
      </c>
      <c r="X35" s="361"/>
      <c r="Y35" s="281"/>
      <c r="Z35" s="281"/>
      <c r="AA35" s="692" t="s">
        <v>226</v>
      </c>
      <c r="AB35" s="693"/>
      <c r="AC35" s="693"/>
      <c r="AD35" s="693"/>
      <c r="AE35" s="693"/>
      <c r="AF35" s="694"/>
      <c r="AG35" s="619">
        <v>2</v>
      </c>
      <c r="AH35" s="620"/>
      <c r="AI35" s="621"/>
      <c r="AJ35" s="619">
        <v>4</v>
      </c>
      <c r="AK35" s="620"/>
      <c r="AL35" s="621"/>
      <c r="AM35" s="281"/>
      <c r="AN35" s="281"/>
      <c r="AO35" s="393" t="s">
        <v>205</v>
      </c>
      <c r="AP35" s="395"/>
      <c r="AQ35" s="395"/>
      <c r="AR35" s="395"/>
      <c r="AS35" s="340"/>
      <c r="AT35" s="396"/>
      <c r="AU35" s="394"/>
      <c r="AV35" s="394"/>
      <c r="AW35" s="618">
        <v>3</v>
      </c>
      <c r="AX35" s="618"/>
      <c r="AY35" s="618"/>
      <c r="AZ35" s="259"/>
      <c r="BA35" s="259"/>
      <c r="BF35" s="260"/>
      <c r="BG35" s="260"/>
      <c r="BH35" s="260"/>
      <c r="BI35" s="260"/>
      <c r="BJ35" s="260"/>
      <c r="BK35" s="260"/>
    </row>
    <row r="36" spans="1:63" x14ac:dyDescent="0.25">
      <c r="A36" s="359"/>
      <c r="B36" s="360" t="s">
        <v>148</v>
      </c>
      <c r="C36" s="361"/>
      <c r="D36" s="359"/>
      <c r="E36" s="362"/>
      <c r="F36" s="363"/>
      <c r="G36" s="359"/>
      <c r="H36" s="360"/>
      <c r="I36" s="361"/>
      <c r="J36" s="359"/>
      <c r="K36" s="360">
        <v>4</v>
      </c>
      <c r="L36" s="361"/>
      <c r="M36" s="365"/>
      <c r="N36" s="428"/>
      <c r="O36" s="584"/>
      <c r="P36" s="428">
        <v>18</v>
      </c>
      <c r="Q36" s="428"/>
      <c r="R36" s="584"/>
      <c r="S36" s="366"/>
      <c r="T36" s="427"/>
      <c r="U36" s="360"/>
      <c r="V36" s="363"/>
      <c r="W36" s="360">
        <f>SUM(D36:U36)</f>
        <v>22</v>
      </c>
      <c r="X36" s="361"/>
      <c r="Y36" s="281"/>
      <c r="Z36" s="281"/>
      <c r="AA36" s="393" t="s">
        <v>152</v>
      </c>
      <c r="AB36" s="393"/>
      <c r="AC36" s="393"/>
      <c r="AD36" s="581"/>
      <c r="AE36" s="393"/>
      <c r="AF36" s="582"/>
      <c r="AG36" s="619">
        <v>3</v>
      </c>
      <c r="AH36" s="620"/>
      <c r="AI36" s="621"/>
      <c r="AJ36" s="619">
        <v>4</v>
      </c>
      <c r="AK36" s="620"/>
      <c r="AL36" s="621"/>
      <c r="AM36" s="281"/>
      <c r="AN36" s="281"/>
      <c r="AO36" s="367"/>
      <c r="AP36" s="281"/>
      <c r="AQ36" s="281"/>
      <c r="AR36" s="281"/>
      <c r="AS36" s="277"/>
      <c r="AT36" s="392"/>
      <c r="AU36" s="259"/>
      <c r="AV36" s="259"/>
      <c r="AW36" s="610"/>
      <c r="AX36" s="610"/>
      <c r="AY36" s="610"/>
      <c r="AZ36" s="259"/>
      <c r="BA36" s="259"/>
      <c r="BF36" s="260"/>
      <c r="BG36" s="260"/>
      <c r="BH36" s="260"/>
      <c r="BI36" s="260"/>
      <c r="BJ36" s="260"/>
      <c r="BK36" s="260"/>
    </row>
    <row r="37" spans="1:63" x14ac:dyDescent="0.25">
      <c r="A37" s="372"/>
      <c r="B37" s="373" t="s">
        <v>75</v>
      </c>
      <c r="C37" s="368"/>
      <c r="D37" s="365"/>
      <c r="E37" s="428">
        <f>SUM(E35:E36)</f>
        <v>34</v>
      </c>
      <c r="F37" s="371"/>
      <c r="G37" s="365"/>
      <c r="H37" s="428">
        <f>SUM(H35:H36)</f>
        <v>4</v>
      </c>
      <c r="I37" s="371"/>
      <c r="J37" s="365"/>
      <c r="K37" s="428">
        <f>SUM(K35:K36)</f>
        <v>4</v>
      </c>
      <c r="L37" s="371"/>
      <c r="M37" s="365"/>
      <c r="N37" s="428"/>
      <c r="O37" s="584"/>
      <c r="P37" s="586">
        <f>SUM(P35:P36)</f>
        <v>18</v>
      </c>
      <c r="Q37" s="585"/>
      <c r="R37" s="428"/>
      <c r="S37" s="366"/>
      <c r="T37" s="427"/>
      <c r="U37" s="428">
        <f>SUM(U35:U36)</f>
        <v>14</v>
      </c>
      <c r="V37" s="366"/>
      <c r="W37" s="428">
        <f>SUM(W35:W36)</f>
        <v>74</v>
      </c>
      <c r="X37" s="371"/>
      <c r="Y37" s="281"/>
      <c r="Z37" s="281"/>
      <c r="AA37" s="367"/>
      <c r="AB37" s="367"/>
      <c r="AC37" s="367"/>
      <c r="AD37" s="369"/>
      <c r="AE37" s="367"/>
      <c r="AF37" s="579"/>
      <c r="AG37" s="369"/>
      <c r="AH37" s="369"/>
      <c r="AI37" s="579"/>
      <c r="AJ37" s="369"/>
      <c r="AK37" s="369"/>
      <c r="AL37" s="369"/>
      <c r="AM37" s="281"/>
      <c r="AN37" s="281"/>
      <c r="AO37" s="281"/>
      <c r="AP37" s="281"/>
      <c r="AQ37" s="281"/>
      <c r="AR37" s="281"/>
      <c r="AS37" s="277"/>
      <c r="AT37" s="392"/>
      <c r="AU37" s="259"/>
      <c r="AV37" s="259"/>
      <c r="AW37" s="397"/>
      <c r="AX37" s="370">
        <v>12</v>
      </c>
      <c r="AY37" s="397"/>
      <c r="AZ37" s="259"/>
      <c r="BA37" s="259"/>
      <c r="BF37" s="260"/>
      <c r="BG37" s="260"/>
      <c r="BH37" s="260"/>
      <c r="BI37" s="260"/>
      <c r="BJ37" s="260"/>
      <c r="BK37" s="260"/>
    </row>
    <row r="38" spans="1:63" x14ac:dyDescent="0.25">
      <c r="A38" s="369"/>
      <c r="B38" s="583"/>
      <c r="C38" s="579"/>
      <c r="D38" s="369"/>
      <c r="E38" s="583"/>
      <c r="F38" s="579"/>
      <c r="G38" s="369"/>
      <c r="H38" s="583"/>
      <c r="I38" s="579"/>
      <c r="J38" s="369"/>
      <c r="K38" s="583"/>
      <c r="L38" s="579"/>
      <c r="M38" s="369"/>
      <c r="N38" s="583"/>
      <c r="O38" s="579"/>
      <c r="P38" s="369"/>
      <c r="R38" s="583"/>
      <c r="S38" s="369"/>
      <c r="U38" s="583"/>
      <c r="V38" s="369"/>
      <c r="W38" s="583"/>
      <c r="X38" s="579"/>
      <c r="Y38" s="281"/>
      <c r="Z38" s="281"/>
      <c r="AA38" s="367"/>
      <c r="AB38" s="367"/>
      <c r="AC38" s="367"/>
      <c r="AD38" s="369"/>
      <c r="AE38" s="367"/>
      <c r="AF38" s="579"/>
      <c r="AG38" s="369"/>
      <c r="AH38" s="369"/>
      <c r="AI38" s="579"/>
      <c r="AJ38" s="369"/>
      <c r="AK38" s="580"/>
      <c r="AL38" s="369"/>
      <c r="AM38" s="281"/>
      <c r="AN38" s="281"/>
      <c r="AO38" s="281"/>
      <c r="AP38" s="281"/>
      <c r="AQ38" s="281"/>
      <c r="AR38" s="281"/>
      <c r="AS38" s="277"/>
      <c r="AT38" s="277"/>
      <c r="AU38" s="259"/>
      <c r="AV38" s="259"/>
      <c r="AW38" s="277"/>
      <c r="AX38" s="277"/>
      <c r="AY38" s="277"/>
      <c r="AZ38" s="259"/>
      <c r="BA38" s="259"/>
      <c r="BF38" s="260"/>
      <c r="BG38" s="260"/>
      <c r="BH38" s="260"/>
      <c r="BI38" s="260"/>
      <c r="BJ38" s="260"/>
      <c r="BK38" s="260"/>
    </row>
    <row r="39" spans="1:63" x14ac:dyDescent="0.25">
      <c r="A39" s="277"/>
      <c r="B39" s="290"/>
      <c r="C39" s="281"/>
      <c r="D39" s="369"/>
      <c r="E39" s="583"/>
      <c r="F39" s="579"/>
      <c r="G39" s="369"/>
      <c r="H39" s="583"/>
      <c r="I39" s="579"/>
      <c r="J39" s="369"/>
      <c r="K39" s="583"/>
      <c r="L39" s="579"/>
      <c r="M39" s="369"/>
      <c r="N39" s="583"/>
      <c r="O39" s="579"/>
      <c r="P39" s="369"/>
      <c r="R39" s="583"/>
      <c r="S39" s="369"/>
      <c r="U39" s="583"/>
      <c r="V39" s="369"/>
      <c r="W39" s="583"/>
      <c r="X39" s="579"/>
      <c r="Y39" s="281"/>
      <c r="Z39" s="281"/>
      <c r="AA39" s="423"/>
      <c r="AB39" s="423"/>
      <c r="AC39" s="423"/>
      <c r="AD39" s="424"/>
      <c r="AE39" s="423"/>
      <c r="AF39" s="397"/>
      <c r="AG39" s="424"/>
      <c r="AH39" s="425"/>
      <c r="AI39" s="397"/>
      <c r="AJ39" s="424"/>
      <c r="AK39" s="426"/>
      <c r="AL39" s="424"/>
      <c r="AM39" s="281"/>
      <c r="AN39" s="281"/>
      <c r="AO39" s="281"/>
      <c r="AP39" s="281"/>
      <c r="AQ39" s="281"/>
      <c r="AR39" s="281"/>
      <c r="AS39" s="277"/>
      <c r="AT39" s="277"/>
      <c r="AU39" s="259"/>
      <c r="AV39" s="259"/>
      <c r="AW39" s="277"/>
      <c r="AX39" s="277"/>
      <c r="AY39" s="277"/>
      <c r="AZ39" s="259"/>
      <c r="BA39" s="259"/>
      <c r="BF39" s="260"/>
      <c r="BG39" s="260"/>
      <c r="BH39" s="260"/>
      <c r="BI39" s="260"/>
      <c r="BJ39" s="260"/>
      <c r="BK39" s="260"/>
    </row>
    <row r="40" spans="1:63" x14ac:dyDescent="0.25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F40" s="260"/>
      <c r="BG40" s="260"/>
      <c r="BH40" s="260"/>
      <c r="BI40" s="260"/>
      <c r="BJ40" s="260"/>
      <c r="BK40" s="260"/>
    </row>
    <row r="41" spans="1:63" x14ac:dyDescent="0.25">
      <c r="A41" s="257"/>
      <c r="B41" s="257"/>
      <c r="BF41" s="260"/>
      <c r="BG41" s="260"/>
      <c r="BH41" s="260"/>
      <c r="BI41" s="260"/>
      <c r="BJ41" s="260"/>
      <c r="BK41" s="260"/>
    </row>
    <row r="42" spans="1:63" x14ac:dyDescent="0.25">
      <c r="A42" s="257"/>
      <c r="B42" s="257"/>
      <c r="BF42" s="260"/>
      <c r="BG42" s="260"/>
      <c r="BH42" s="260"/>
      <c r="BI42" s="260"/>
      <c r="BJ42" s="260"/>
      <c r="BK42" s="260"/>
    </row>
    <row r="44" spans="1:63" ht="20.25" x14ac:dyDescent="0.3">
      <c r="A44" s="374"/>
      <c r="B44" s="290"/>
      <c r="C44" s="375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</row>
    <row r="45" spans="1:63" ht="20.25" x14ac:dyDescent="0.3">
      <c r="A45" s="374"/>
      <c r="B45" s="290"/>
      <c r="C45" s="375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</row>
    <row r="46" spans="1:63" ht="20.25" x14ac:dyDescent="0.3">
      <c r="A46" s="374"/>
      <c r="B46" s="290"/>
      <c r="C46" s="375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</row>
    <row r="47" spans="1:63" x14ac:dyDescent="0.25">
      <c r="B47" s="290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</row>
    <row r="48" spans="1:63" x14ac:dyDescent="0.25">
      <c r="B48" s="290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</row>
    <row r="49" spans="2:28" x14ac:dyDescent="0.25">
      <c r="B49" s="290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</row>
    <row r="50" spans="2:28" x14ac:dyDescent="0.25">
      <c r="B50" s="290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</row>
    <row r="51" spans="2:28" x14ac:dyDescent="0.25">
      <c r="B51" s="290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</row>
  </sheetData>
  <mergeCells count="23">
    <mergeCell ref="A8:L8"/>
    <mergeCell ref="T34:V34"/>
    <mergeCell ref="A22:A23"/>
    <mergeCell ref="A34:C34"/>
    <mergeCell ref="AQ1:BA6"/>
    <mergeCell ref="AG34:AI34"/>
    <mergeCell ref="AJ34:AL34"/>
    <mergeCell ref="D34:F34"/>
    <mergeCell ref="G34:I34"/>
    <mergeCell ref="J34:L34"/>
    <mergeCell ref="M34:S34"/>
    <mergeCell ref="AW36:AY36"/>
    <mergeCell ref="AP19:AQ19"/>
    <mergeCell ref="W34:X34"/>
    <mergeCell ref="AA34:AF34"/>
    <mergeCell ref="AO34:AV34"/>
    <mergeCell ref="AW34:AY34"/>
    <mergeCell ref="AW35:AY35"/>
    <mergeCell ref="AG35:AI35"/>
    <mergeCell ref="AJ35:AL35"/>
    <mergeCell ref="AG36:AI36"/>
    <mergeCell ref="AJ36:AL36"/>
    <mergeCell ref="AA35:AF35"/>
  </mergeCells>
  <phoneticPr fontId="16" type="noConversion"/>
  <printOptions verticalCentered="1"/>
  <pageMargins left="0" right="0" top="0.19685039370078741" bottom="0.19685039370078741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74"/>
  <sheetViews>
    <sheetView view="pageBreakPreview" zoomScale="70" zoomScaleNormal="50" zoomScaleSheetLayoutView="70" workbookViewId="0">
      <pane xSplit="27" ySplit="19" topLeftCell="AF38" activePane="bottomRight" state="frozen"/>
      <selection activeCell="A10" sqref="A10"/>
      <selection pane="topRight" activeCell="AB10" sqref="AB10"/>
      <selection pane="bottomLeft" activeCell="A20" sqref="A20"/>
      <selection pane="bottomRight" activeCell="Y29" sqref="Y29"/>
    </sheetView>
  </sheetViews>
  <sheetFormatPr defaultRowHeight="15.75" x14ac:dyDescent="0.25"/>
  <cols>
    <col min="1" max="1" width="8.5" style="225" customWidth="1"/>
    <col min="2" max="2" width="6.25" style="123" hidden="1" customWidth="1"/>
    <col min="3" max="3" width="75.75" style="69" customWidth="1"/>
    <col min="4" max="4" width="39.875" style="7" hidden="1" customWidth="1"/>
    <col min="5" max="7" width="2.875" customWidth="1"/>
    <col min="8" max="8" width="3.5" customWidth="1"/>
    <col min="9" max="13" width="2.875" customWidth="1"/>
    <col min="14" max="14" width="3.375" customWidth="1"/>
    <col min="15" max="15" width="2.875" customWidth="1"/>
    <col min="16" max="16" width="3.375" customWidth="1"/>
    <col min="17" max="23" width="2.875" customWidth="1"/>
    <col min="24" max="24" width="3.375" customWidth="1"/>
    <col min="25" max="25" width="11.875" customWidth="1"/>
    <col min="26" max="26" width="7.75" style="45" hidden="1" customWidth="1"/>
    <col min="27" max="27" width="9.375" customWidth="1"/>
    <col min="28" max="31" width="5.75" customWidth="1"/>
    <col min="32" max="32" width="6.25" customWidth="1"/>
    <col min="33" max="33" width="7.875" customWidth="1"/>
    <col min="34" max="34" width="6.625" hidden="1" customWidth="1"/>
    <col min="35" max="35" width="14.75" customWidth="1"/>
    <col min="36" max="36" width="4.875" hidden="1" customWidth="1"/>
    <col min="37" max="37" width="5.25" hidden="1" customWidth="1"/>
    <col min="38" max="39" width="4.625" hidden="1" customWidth="1"/>
    <col min="40" max="43" width="5.625" hidden="1" customWidth="1"/>
    <col min="44" max="51" width="4.625" hidden="1" customWidth="1"/>
    <col min="52" max="52" width="15.25" customWidth="1"/>
    <col min="53" max="53" width="4.875" hidden="1" customWidth="1"/>
    <col min="54" max="54" width="4.625" style="20" hidden="1" customWidth="1"/>
    <col min="55" max="55" width="5" style="2" hidden="1" customWidth="1"/>
    <col min="56" max="68" width="4.625" style="2" hidden="1" customWidth="1"/>
    <col min="69" max="69" width="15.125" style="2" customWidth="1"/>
    <col min="70" max="70" width="5.375" style="2" hidden="1" customWidth="1"/>
    <col min="71" max="71" width="4.625" style="2" hidden="1" customWidth="1"/>
    <col min="72" max="72" width="4.875" hidden="1" customWidth="1"/>
    <col min="73" max="85" width="4.625" hidden="1" customWidth="1"/>
    <col min="86" max="86" width="6.25" hidden="1" customWidth="1"/>
    <col min="87" max="87" width="5.25" hidden="1" customWidth="1"/>
    <col min="88" max="88" width="4.875" hidden="1" customWidth="1"/>
    <col min="89" max="89" width="5.5" hidden="1" customWidth="1"/>
    <col min="90" max="102" width="4.625" hidden="1" customWidth="1"/>
    <col min="103" max="103" width="6.25" hidden="1" customWidth="1"/>
    <col min="104" max="104" width="5.125" hidden="1" customWidth="1"/>
    <col min="105" max="105" width="4.625" hidden="1" customWidth="1"/>
    <col min="106" max="106" width="4.875" hidden="1" customWidth="1"/>
    <col min="107" max="119" width="4.625" hidden="1" customWidth="1"/>
    <col min="120" max="120" width="6.25" hidden="1" customWidth="1"/>
    <col min="121" max="135" width="4.75" hidden="1" customWidth="1"/>
    <col min="136" max="136" width="4.75" style="45" hidden="1" customWidth="1"/>
    <col min="137" max="137" width="6.375" hidden="1" customWidth="1"/>
    <col min="138" max="138" width="4.75" hidden="1" customWidth="1"/>
    <col min="139" max="139" width="5.5" hidden="1" customWidth="1"/>
    <col min="140" max="152" width="4.625" hidden="1" customWidth="1"/>
    <col min="153" max="153" width="5.625" hidden="1" customWidth="1"/>
    <col min="154" max="154" width="6.375" hidden="1" customWidth="1"/>
    <col min="155" max="155" width="5.25" hidden="1" customWidth="1"/>
    <col min="156" max="162" width="4.625" hidden="1" customWidth="1"/>
    <col min="163" max="163" width="5.125" hidden="1" customWidth="1"/>
    <col min="164" max="164" width="4.875" hidden="1" customWidth="1"/>
    <col min="165" max="169" width="4.625" hidden="1" customWidth="1"/>
    <col min="170" max="170" width="5.75" hidden="1" customWidth="1"/>
    <col min="171" max="171" width="6.25" hidden="1" customWidth="1"/>
    <col min="172" max="187" width="4.625" hidden="1" customWidth="1"/>
    <col min="188" max="188" width="6.25" hidden="1" customWidth="1"/>
    <col min="189" max="204" width="4.625" hidden="1" customWidth="1"/>
    <col min="205" max="205" width="6.25" hidden="1" customWidth="1"/>
    <col min="206" max="221" width="4.625" hidden="1" customWidth="1"/>
    <col min="222" max="222" width="6.25" hidden="1" customWidth="1"/>
    <col min="223" max="238" width="4.625" hidden="1" customWidth="1"/>
    <col min="239" max="239" width="39.25" hidden="1" customWidth="1"/>
  </cols>
  <sheetData>
    <row r="1" spans="1:239" s="45" customFormat="1" ht="24" hidden="1" customHeight="1" x14ac:dyDescent="0.35">
      <c r="A1" s="223"/>
      <c r="B1" s="90"/>
      <c r="C1" s="38" t="s">
        <v>122</v>
      </c>
      <c r="D1" s="447"/>
      <c r="Y1" s="152" t="s">
        <v>35</v>
      </c>
      <c r="AA1" s="39"/>
      <c r="AB1" s="43"/>
      <c r="AC1" s="44"/>
      <c r="AD1" s="43"/>
      <c r="AE1" s="43"/>
      <c r="AF1" s="43"/>
      <c r="AG1" s="43"/>
      <c r="AH1" s="44"/>
      <c r="AI1" s="43"/>
      <c r="AJ1" s="43"/>
      <c r="AK1" s="43"/>
      <c r="AL1" s="44"/>
      <c r="AM1" s="88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88"/>
      <c r="BA1" s="43"/>
      <c r="BB1" s="43"/>
      <c r="BC1" s="43"/>
      <c r="BD1" s="43"/>
      <c r="BE1" s="43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89"/>
      <c r="BR1" s="89"/>
      <c r="BS1" s="89"/>
      <c r="BT1" s="89"/>
      <c r="BU1" s="89"/>
      <c r="BV1" s="89"/>
      <c r="BW1" s="89"/>
      <c r="BX1" s="89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152" t="s">
        <v>35</v>
      </c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448"/>
      <c r="CZ1" s="448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</row>
    <row r="2" spans="1:239" s="45" customFormat="1" ht="24" hidden="1" customHeight="1" x14ac:dyDescent="0.35">
      <c r="A2" s="224"/>
      <c r="B2" s="90"/>
      <c r="C2" s="38" t="s">
        <v>193</v>
      </c>
      <c r="D2" s="447"/>
      <c r="Y2" s="152"/>
      <c r="AB2" s="40"/>
      <c r="AC2" s="41"/>
      <c r="AD2" s="41"/>
      <c r="AE2" s="41"/>
      <c r="AF2" s="41"/>
      <c r="AG2" s="41"/>
      <c r="AH2" s="41"/>
      <c r="AI2" s="40"/>
      <c r="AJ2" s="41"/>
      <c r="AK2" s="40"/>
      <c r="AL2" s="40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49"/>
      <c r="BE2" s="41"/>
      <c r="BF2" s="41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50"/>
      <c r="BR2" s="89"/>
      <c r="BS2" s="89"/>
      <c r="BT2" s="89"/>
      <c r="BU2" s="89"/>
      <c r="BV2" s="89"/>
      <c r="BW2" s="89"/>
      <c r="BX2" s="89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152" t="s">
        <v>46</v>
      </c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</row>
    <row r="3" spans="1:239" s="45" customFormat="1" ht="24" hidden="1" customHeight="1" x14ac:dyDescent="0.35">
      <c r="A3" s="224"/>
      <c r="B3" s="90"/>
      <c r="C3" s="38" t="s">
        <v>194</v>
      </c>
      <c r="D3" s="447"/>
      <c r="E3" s="40"/>
      <c r="V3" s="46"/>
      <c r="AA3" s="47"/>
      <c r="AB3" s="40"/>
      <c r="AC3" s="48"/>
      <c r="AD3" s="47"/>
      <c r="AE3" s="47"/>
      <c r="AF3" s="47"/>
      <c r="AG3" s="47"/>
      <c r="AH3" s="47"/>
      <c r="AI3" s="101"/>
      <c r="AJ3" s="46"/>
      <c r="AK3" s="47"/>
      <c r="AL3" s="46"/>
      <c r="AM3" s="46"/>
      <c r="AN3" s="46"/>
      <c r="AO3" s="47"/>
      <c r="AP3" s="47"/>
      <c r="AQ3" s="47"/>
      <c r="AR3" s="47"/>
      <c r="AS3" s="47"/>
      <c r="AT3" s="90"/>
      <c r="AW3" s="41"/>
      <c r="AX3" s="46"/>
      <c r="AY3" s="46"/>
      <c r="AZ3" s="101"/>
      <c r="BA3" s="46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89"/>
      <c r="BR3" s="89"/>
      <c r="BS3" s="89"/>
      <c r="BT3" s="89"/>
      <c r="BU3" s="89"/>
      <c r="BV3" s="89"/>
      <c r="BW3" s="89"/>
      <c r="BX3" s="89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101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101" t="s">
        <v>18</v>
      </c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</row>
    <row r="4" spans="1:239" s="45" customFormat="1" ht="24" hidden="1" customHeight="1" x14ac:dyDescent="0.3">
      <c r="A4" s="451"/>
      <c r="B4" s="90"/>
      <c r="C4" s="452"/>
      <c r="D4" s="447"/>
      <c r="AA4" s="49"/>
      <c r="AB4" s="49"/>
      <c r="AC4" s="49"/>
      <c r="AD4" s="50"/>
      <c r="AE4" s="50"/>
      <c r="AF4" s="50"/>
      <c r="AG4" s="50"/>
      <c r="AH4" s="50"/>
      <c r="AI4" s="50"/>
      <c r="AJ4" s="50"/>
      <c r="AK4" s="50"/>
      <c r="AL4" s="50"/>
      <c r="AM4" s="91"/>
      <c r="AN4" s="91"/>
      <c r="AO4" s="91"/>
      <c r="AP4" s="91"/>
      <c r="AQ4" s="91"/>
      <c r="AR4" s="91"/>
      <c r="AS4" s="92"/>
      <c r="AT4" s="93"/>
      <c r="AU4" s="94"/>
      <c r="AV4" s="93"/>
      <c r="AW4" s="91"/>
      <c r="AX4" s="95"/>
      <c r="AY4" s="95"/>
      <c r="AZ4" s="50"/>
      <c r="BA4" s="95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6"/>
      <c r="BN4" s="96"/>
      <c r="BO4" s="96"/>
      <c r="BP4" s="94"/>
      <c r="BQ4" s="91"/>
      <c r="BR4" s="91"/>
      <c r="BS4" s="96"/>
      <c r="BT4" s="96"/>
      <c r="BU4" s="96"/>
      <c r="BV4" s="94"/>
      <c r="BW4" s="96"/>
      <c r="BX4" s="94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50" t="s">
        <v>47</v>
      </c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</row>
    <row r="5" spans="1:239" s="45" customFormat="1" ht="24" hidden="1" customHeight="1" x14ac:dyDescent="0.3">
      <c r="A5" s="451"/>
      <c r="B5" s="90"/>
      <c r="C5" s="452"/>
      <c r="D5" s="447"/>
      <c r="E5" s="167"/>
      <c r="F5" s="168"/>
      <c r="G5" s="168"/>
      <c r="H5" s="168"/>
      <c r="I5" s="169"/>
      <c r="J5" s="169"/>
      <c r="K5" s="169"/>
      <c r="L5" s="169"/>
      <c r="M5" s="168"/>
      <c r="N5" s="168"/>
      <c r="O5" s="168"/>
      <c r="P5" s="170"/>
      <c r="Q5" s="171"/>
      <c r="R5" s="170"/>
      <c r="S5" s="170"/>
      <c r="T5" s="170"/>
      <c r="U5" s="170"/>
      <c r="V5" s="170"/>
      <c r="W5" s="171"/>
      <c r="X5" s="171"/>
      <c r="Y5" s="97"/>
      <c r="Z5" s="53"/>
      <c r="AA5" s="53"/>
      <c r="AB5" s="172"/>
      <c r="AC5" s="52"/>
      <c r="AD5" s="52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184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8"/>
      <c r="BW5" s="91"/>
      <c r="BX5" s="98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45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</row>
    <row r="6" spans="1:239" s="45" customFormat="1" ht="24" hidden="1" customHeight="1" x14ac:dyDescent="0.3">
      <c r="A6" s="451"/>
      <c r="B6" s="90"/>
      <c r="C6" s="452"/>
      <c r="D6" s="447"/>
      <c r="E6" s="173"/>
      <c r="F6" s="174"/>
      <c r="G6" s="118"/>
      <c r="H6" s="175"/>
      <c r="I6" s="118"/>
      <c r="J6" s="118"/>
      <c r="K6" s="118"/>
      <c r="L6" s="175"/>
      <c r="M6" s="176"/>
      <c r="N6" s="118"/>
      <c r="O6" s="177"/>
      <c r="P6" s="177"/>
      <c r="Q6" s="177"/>
      <c r="R6" s="177"/>
      <c r="S6" s="174"/>
      <c r="T6" s="177"/>
      <c r="U6" s="178"/>
      <c r="V6" s="178"/>
      <c r="W6" s="122"/>
      <c r="X6" s="118"/>
      <c r="Y6" s="117"/>
      <c r="Z6" s="118"/>
      <c r="AA6" s="118"/>
      <c r="AB6" s="119"/>
      <c r="AC6" s="185"/>
      <c r="AD6" s="122"/>
      <c r="AE6" s="115"/>
      <c r="AF6" s="116"/>
      <c r="AG6" s="179"/>
      <c r="AH6" s="179"/>
      <c r="AI6" s="179"/>
      <c r="AJ6" s="179"/>
      <c r="AK6" s="179"/>
      <c r="AL6" s="179"/>
      <c r="AM6" s="179"/>
      <c r="AN6" s="179"/>
      <c r="AO6" s="180"/>
      <c r="AP6" s="181"/>
      <c r="AQ6" s="181"/>
      <c r="AR6" s="181"/>
      <c r="AS6" s="181"/>
      <c r="AT6" s="182"/>
      <c r="AU6" s="181"/>
      <c r="AV6" s="181"/>
      <c r="AW6" s="183"/>
      <c r="AX6" s="183"/>
      <c r="AY6" s="183"/>
      <c r="AZ6" s="183"/>
      <c r="BA6" s="183"/>
      <c r="BB6" s="186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100"/>
      <c r="BW6" s="91"/>
      <c r="BX6" s="100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45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453" t="s">
        <v>45</v>
      </c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</row>
    <row r="7" spans="1:239" s="45" customFormat="1" ht="24" hidden="1" customHeight="1" x14ac:dyDescent="0.3">
      <c r="A7" s="451"/>
      <c r="B7" s="90"/>
      <c r="C7" s="452"/>
      <c r="D7" s="447"/>
      <c r="E7" s="153"/>
      <c r="F7" s="154"/>
      <c r="G7" s="155"/>
      <c r="H7" s="156"/>
      <c r="I7" s="155"/>
      <c r="J7" s="155"/>
      <c r="K7" s="155"/>
      <c r="L7" s="157"/>
      <c r="M7" s="158"/>
      <c r="N7" s="158"/>
      <c r="O7" s="158"/>
      <c r="P7" s="157"/>
      <c r="Q7" s="157"/>
      <c r="R7" s="157"/>
      <c r="S7" s="157"/>
      <c r="T7" s="157"/>
      <c r="U7" s="157"/>
      <c r="V7" s="157"/>
      <c r="W7" s="159"/>
      <c r="X7" s="159"/>
      <c r="Y7" s="159"/>
      <c r="Z7" s="159"/>
      <c r="AA7" s="157"/>
      <c r="AB7" s="157"/>
      <c r="AC7" s="155"/>
      <c r="AD7" s="159"/>
      <c r="AE7" s="160"/>
      <c r="AF7" s="160"/>
      <c r="AG7" s="155"/>
      <c r="AH7" s="161"/>
      <c r="AJ7" s="38"/>
      <c r="AK7" s="38"/>
      <c r="AL7" s="162"/>
      <c r="AM7" s="162"/>
      <c r="AN7" s="100"/>
      <c r="AO7" s="100"/>
      <c r="AP7" s="100"/>
      <c r="AQ7" s="100"/>
      <c r="AR7" s="100"/>
      <c r="AS7" s="100"/>
      <c r="AT7" s="100"/>
      <c r="AU7" s="100"/>
      <c r="AV7" s="101"/>
      <c r="AW7" s="102"/>
      <c r="AX7" s="100"/>
      <c r="AY7" s="94"/>
      <c r="AZ7" s="101"/>
      <c r="BA7" s="98"/>
      <c r="BB7" s="99"/>
      <c r="BC7" s="99"/>
      <c r="BD7" s="93"/>
      <c r="BE7" s="100"/>
      <c r="BF7" s="101"/>
      <c r="BG7" s="102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1"/>
      <c r="BT7" s="102"/>
      <c r="BU7" s="100"/>
      <c r="BV7" s="100"/>
      <c r="BW7" s="100"/>
      <c r="BX7" s="100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</row>
    <row r="8" spans="1:239" s="45" customFormat="1" ht="24" hidden="1" customHeight="1" x14ac:dyDescent="0.3">
      <c r="A8" s="451"/>
      <c r="B8" s="90"/>
      <c r="C8" s="452"/>
      <c r="D8" s="447"/>
      <c r="E8" s="153"/>
      <c r="F8" s="154"/>
      <c r="G8" s="154"/>
      <c r="H8" s="154"/>
      <c r="I8" s="155"/>
      <c r="J8" s="155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63"/>
      <c r="AB8" s="153"/>
      <c r="AC8" s="163"/>
      <c r="AD8" s="156"/>
      <c r="AE8" s="156"/>
      <c r="AF8" s="453"/>
      <c r="AG8" s="155"/>
      <c r="AH8" s="158"/>
      <c r="AI8" s="164"/>
      <c r="AJ8" s="164"/>
      <c r="AK8" s="165"/>
      <c r="AL8" s="158"/>
      <c r="AM8" s="166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94"/>
      <c r="BF8" s="94"/>
      <c r="BG8" s="104"/>
      <c r="BH8" s="104"/>
      <c r="BI8" s="94"/>
      <c r="BJ8" s="94"/>
      <c r="BK8" s="93"/>
      <c r="BL8" s="100"/>
      <c r="BM8" s="101"/>
      <c r="BN8" s="105"/>
      <c r="BO8" s="106"/>
      <c r="BP8" s="106"/>
      <c r="BQ8" s="93"/>
      <c r="BR8" s="100"/>
      <c r="BS8" s="101"/>
      <c r="BT8" s="105"/>
      <c r="BU8" s="106"/>
      <c r="BV8" s="106"/>
      <c r="BW8" s="106"/>
      <c r="BX8" s="106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</row>
    <row r="9" spans="1:239" s="45" customFormat="1" ht="24" customHeight="1" x14ac:dyDescent="0.25">
      <c r="A9" s="454"/>
      <c r="B9" s="455"/>
      <c r="C9" s="456"/>
      <c r="D9" s="457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458"/>
      <c r="BC9" s="459"/>
      <c r="BD9" s="459"/>
      <c r="BE9" s="459"/>
      <c r="BF9" s="459"/>
      <c r="BG9" s="459"/>
      <c r="BH9" s="459"/>
      <c r="BI9" s="459"/>
      <c r="BJ9" s="459"/>
      <c r="BK9" s="459"/>
      <c r="BL9" s="459"/>
      <c r="BM9" s="459"/>
      <c r="BN9" s="459"/>
      <c r="BO9" s="459"/>
      <c r="BP9" s="459"/>
      <c r="BQ9" s="459"/>
      <c r="BR9" s="459"/>
      <c r="BS9" s="459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</row>
    <row r="10" spans="1:239" s="93" customFormat="1" ht="25.5" customHeight="1" thickBot="1" x14ac:dyDescent="0.35">
      <c r="A10" s="460" t="s">
        <v>154</v>
      </c>
      <c r="B10" s="48"/>
      <c r="C10" s="461"/>
      <c r="D10" s="462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63"/>
      <c r="AC10" s="463"/>
      <c r="AD10" s="463"/>
      <c r="AE10" s="463" t="s">
        <v>0</v>
      </c>
      <c r="AF10" s="463"/>
      <c r="AG10" s="463"/>
      <c r="AH10" s="463"/>
      <c r="AI10" s="463"/>
      <c r="AJ10" s="464"/>
      <c r="AK10" s="464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</row>
    <row r="11" spans="1:239" s="93" customFormat="1" ht="21.75" customHeight="1" thickBot="1" x14ac:dyDescent="0.35">
      <c r="A11" s="467"/>
      <c r="B11" s="468"/>
      <c r="C11" s="469" t="s">
        <v>0</v>
      </c>
      <c r="D11" s="470"/>
      <c r="E11" s="665" t="s">
        <v>88</v>
      </c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7"/>
      <c r="Y11" s="471"/>
      <c r="Z11" s="686"/>
      <c r="AA11" s="472"/>
      <c r="AB11" s="670" t="s">
        <v>168</v>
      </c>
      <c r="AC11" s="671"/>
      <c r="AD11" s="671"/>
      <c r="AE11" s="672"/>
      <c r="AF11" s="682" t="s">
        <v>24</v>
      </c>
      <c r="AG11" s="666"/>
      <c r="AH11" s="473"/>
      <c r="AI11" s="474" t="s">
        <v>91</v>
      </c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76"/>
      <c r="DN11" s="476"/>
      <c r="DO11" s="476"/>
      <c r="DP11" s="476"/>
      <c r="DQ11" s="476"/>
      <c r="DR11" s="476"/>
      <c r="DS11" s="476"/>
      <c r="DT11" s="476"/>
      <c r="DU11" s="476"/>
      <c r="DV11" s="476"/>
      <c r="DW11" s="476"/>
      <c r="DX11" s="476"/>
      <c r="DY11" s="476"/>
      <c r="DZ11" s="476"/>
      <c r="EA11" s="476"/>
      <c r="EB11" s="476"/>
      <c r="EC11" s="476"/>
      <c r="ED11" s="476"/>
      <c r="EE11" s="476"/>
      <c r="EF11" s="476"/>
      <c r="EG11" s="476"/>
      <c r="EH11" s="476"/>
      <c r="EI11" s="476"/>
      <c r="EJ11" s="476"/>
      <c r="EK11" s="476"/>
      <c r="EL11" s="476"/>
      <c r="EM11" s="476"/>
      <c r="EN11" s="476"/>
      <c r="EO11" s="476"/>
      <c r="EP11" s="476"/>
      <c r="EQ11" s="476"/>
      <c r="ER11" s="476"/>
      <c r="ES11" s="476"/>
      <c r="ET11" s="476"/>
      <c r="EU11" s="476"/>
      <c r="EV11" s="476"/>
      <c r="EW11" s="476"/>
      <c r="EX11" s="476"/>
      <c r="EY11" s="476"/>
      <c r="EZ11" s="476"/>
      <c r="FA11" s="476"/>
      <c r="FB11" s="476"/>
      <c r="FC11" s="476"/>
      <c r="FD11" s="476"/>
      <c r="FE11" s="476"/>
      <c r="FF11" s="476"/>
      <c r="FG11" s="476"/>
      <c r="FH11" s="476"/>
      <c r="FI11" s="476"/>
      <c r="FJ11" s="476"/>
      <c r="FK11" s="476"/>
      <c r="FL11" s="476"/>
      <c r="FM11" s="476"/>
      <c r="FN11" s="476"/>
      <c r="FO11" s="476"/>
      <c r="FP11" s="476"/>
      <c r="FQ11" s="476"/>
      <c r="FR11" s="476"/>
      <c r="FS11" s="476"/>
      <c r="FT11" s="476"/>
      <c r="FU11" s="476"/>
      <c r="FV11" s="476"/>
      <c r="FW11" s="476"/>
      <c r="FX11" s="476"/>
      <c r="FY11" s="476"/>
      <c r="FZ11" s="476"/>
      <c r="GA11" s="476"/>
      <c r="GB11" s="476"/>
      <c r="GC11" s="476"/>
      <c r="GD11" s="476"/>
      <c r="GE11" s="476"/>
      <c r="GF11" s="476"/>
      <c r="GG11" s="476"/>
      <c r="GH11" s="476"/>
      <c r="GI11" s="476"/>
      <c r="GJ11" s="476"/>
      <c r="GK11" s="476"/>
      <c r="GL11" s="476"/>
      <c r="GM11" s="476"/>
      <c r="GN11" s="476"/>
      <c r="GO11" s="476"/>
      <c r="GP11" s="476"/>
      <c r="GQ11" s="476"/>
      <c r="GR11" s="476"/>
      <c r="GS11" s="476"/>
      <c r="GT11" s="476"/>
      <c r="GU11" s="476"/>
      <c r="GV11" s="476"/>
      <c r="GW11" s="476"/>
      <c r="GX11" s="476"/>
      <c r="GY11" s="476"/>
      <c r="GZ11" s="476"/>
      <c r="HA11" s="476"/>
      <c r="HB11" s="476"/>
      <c r="HC11" s="476"/>
      <c r="HD11" s="476"/>
      <c r="HE11" s="476"/>
      <c r="HF11" s="476"/>
      <c r="HG11" s="476"/>
      <c r="HH11" s="476"/>
      <c r="HI11" s="476"/>
      <c r="HJ11" s="476"/>
      <c r="HK11" s="476"/>
      <c r="HL11" s="476"/>
      <c r="HM11" s="476"/>
      <c r="HN11" s="476"/>
      <c r="HO11" s="476"/>
      <c r="HP11" s="476"/>
      <c r="HQ11" s="476"/>
      <c r="HR11" s="476"/>
      <c r="HS11" s="476"/>
      <c r="HT11" s="476"/>
      <c r="HU11" s="476"/>
      <c r="HV11" s="476"/>
      <c r="HW11" s="476"/>
      <c r="HX11" s="476"/>
      <c r="HY11" s="476"/>
      <c r="HZ11" s="476"/>
      <c r="IA11" s="476"/>
      <c r="IB11" s="476"/>
      <c r="IC11" s="476"/>
      <c r="ID11" s="476"/>
      <c r="IE11" s="477"/>
    </row>
    <row r="12" spans="1:239" s="93" customFormat="1" ht="25.5" customHeight="1" thickBot="1" x14ac:dyDescent="0.35">
      <c r="A12" s="478"/>
      <c r="B12" s="479"/>
      <c r="C12" s="480"/>
      <c r="D12" s="481"/>
      <c r="E12" s="668"/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68"/>
      <c r="Q12" s="668"/>
      <c r="R12" s="668"/>
      <c r="S12" s="668"/>
      <c r="T12" s="668"/>
      <c r="U12" s="668"/>
      <c r="V12" s="668"/>
      <c r="W12" s="668"/>
      <c r="X12" s="669"/>
      <c r="Y12" s="482" t="s">
        <v>89</v>
      </c>
      <c r="Z12" s="687"/>
      <c r="AA12" s="483"/>
      <c r="AB12" s="673"/>
      <c r="AC12" s="674"/>
      <c r="AD12" s="674"/>
      <c r="AE12" s="675"/>
      <c r="AF12" s="683"/>
      <c r="AG12" s="668"/>
      <c r="AH12" s="484"/>
      <c r="AI12" s="485">
        <v>1</v>
      </c>
      <c r="AJ12" s="486"/>
      <c r="AK12" s="487"/>
      <c r="AL12" s="486" t="s">
        <v>192</v>
      </c>
      <c r="AM12" s="486"/>
      <c r="AN12" s="488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90"/>
      <c r="BA12" s="491"/>
      <c r="BB12" s="487"/>
      <c r="BC12" s="491"/>
      <c r="BD12" s="486"/>
      <c r="BE12" s="488"/>
      <c r="BF12" s="489" t="s">
        <v>31</v>
      </c>
      <c r="BG12" s="489"/>
      <c r="BH12" s="489"/>
      <c r="BI12" s="489"/>
      <c r="BJ12" s="489"/>
      <c r="BK12" s="489"/>
      <c r="BL12" s="489"/>
      <c r="BM12" s="489"/>
      <c r="BN12" s="489"/>
      <c r="BO12" s="489"/>
      <c r="BP12" s="492"/>
      <c r="BQ12" s="493">
        <v>2</v>
      </c>
      <c r="BR12" s="494"/>
      <c r="BS12" s="495"/>
      <c r="BT12" s="494"/>
      <c r="BU12" s="496"/>
      <c r="BV12" s="488"/>
      <c r="BW12" s="492"/>
      <c r="BX12" s="492"/>
      <c r="BY12" s="492"/>
      <c r="BZ12" s="492"/>
      <c r="CA12" s="492"/>
      <c r="CB12" s="492"/>
      <c r="CC12" s="492"/>
      <c r="CD12" s="492"/>
      <c r="CE12" s="492"/>
      <c r="CF12" s="492"/>
      <c r="CG12" s="492"/>
      <c r="CH12" s="497"/>
      <c r="CI12" s="494"/>
      <c r="CJ12" s="495"/>
      <c r="CK12" s="494"/>
      <c r="CL12" s="496"/>
      <c r="CM12" s="488"/>
      <c r="CN12" s="492" t="s">
        <v>31</v>
      </c>
      <c r="CO12" s="492"/>
      <c r="CP12" s="492"/>
      <c r="CQ12" s="492"/>
      <c r="CR12" s="492"/>
      <c r="CS12" s="492"/>
      <c r="CT12" s="492"/>
      <c r="CU12" s="492"/>
      <c r="CV12" s="492"/>
      <c r="CW12" s="492"/>
      <c r="CX12" s="492"/>
      <c r="CY12" s="493">
        <v>3</v>
      </c>
      <c r="CZ12" s="494"/>
      <c r="DA12" s="495"/>
      <c r="DB12" s="494"/>
      <c r="DC12" s="496"/>
      <c r="DD12" s="488"/>
      <c r="DE12" s="492"/>
      <c r="DF12" s="492"/>
      <c r="DG12" s="492"/>
      <c r="DH12" s="492"/>
      <c r="DI12" s="492"/>
      <c r="DJ12" s="492"/>
      <c r="DK12" s="492"/>
      <c r="DL12" s="492"/>
      <c r="DM12" s="492"/>
      <c r="DN12" s="492"/>
      <c r="DO12" s="492"/>
      <c r="DP12" s="497"/>
      <c r="DQ12" s="491"/>
      <c r="DR12" s="487"/>
      <c r="DS12" s="491"/>
      <c r="DT12" s="486"/>
      <c r="DU12" s="488"/>
      <c r="DV12" s="489" t="s">
        <v>31</v>
      </c>
      <c r="DW12" s="489"/>
      <c r="DX12" s="489"/>
      <c r="DY12" s="489"/>
      <c r="DZ12" s="489"/>
      <c r="EA12" s="489"/>
      <c r="EB12" s="489"/>
      <c r="EC12" s="489"/>
      <c r="ED12" s="489"/>
      <c r="EE12" s="489"/>
      <c r="EF12" s="489"/>
      <c r="EG12" s="498">
        <v>4</v>
      </c>
      <c r="EH12" s="491"/>
      <c r="EI12" s="487"/>
      <c r="EJ12" s="491"/>
      <c r="EK12" s="486"/>
      <c r="EL12" s="488"/>
      <c r="EM12" s="489"/>
      <c r="EN12" s="489"/>
      <c r="EO12" s="489"/>
      <c r="EP12" s="489"/>
      <c r="EQ12" s="489"/>
      <c r="ER12" s="489"/>
      <c r="ES12" s="489"/>
      <c r="ET12" s="489"/>
      <c r="EU12" s="489"/>
      <c r="EV12" s="489"/>
      <c r="EW12" s="489"/>
      <c r="EX12" s="498"/>
      <c r="EY12" s="491"/>
      <c r="EZ12" s="487"/>
      <c r="FA12" s="491"/>
      <c r="FB12" s="486"/>
      <c r="FC12" s="488"/>
      <c r="FD12" s="489" t="s">
        <v>31</v>
      </c>
      <c r="FE12" s="489"/>
      <c r="FF12" s="489"/>
      <c r="FG12" s="489"/>
      <c r="FH12" s="489"/>
      <c r="FI12" s="489"/>
      <c r="FJ12" s="489"/>
      <c r="FK12" s="489"/>
      <c r="FL12" s="489"/>
      <c r="FM12" s="489"/>
      <c r="FN12" s="489"/>
      <c r="FO12" s="498">
        <v>5</v>
      </c>
      <c r="FP12" s="491"/>
      <c r="FQ12" s="487"/>
      <c r="FR12" s="491"/>
      <c r="FS12" s="486"/>
      <c r="FT12" s="488"/>
      <c r="FU12" s="489"/>
      <c r="FV12" s="489"/>
      <c r="FW12" s="489"/>
      <c r="FX12" s="489"/>
      <c r="FY12" s="489"/>
      <c r="FZ12" s="489"/>
      <c r="GA12" s="489"/>
      <c r="GB12" s="489"/>
      <c r="GC12" s="489"/>
      <c r="GD12" s="489"/>
      <c r="GE12" s="489"/>
      <c r="GF12" s="498"/>
      <c r="GG12" s="491"/>
      <c r="GH12" s="487"/>
      <c r="GI12" s="491"/>
      <c r="GJ12" s="486"/>
      <c r="GK12" s="488"/>
      <c r="GL12" s="489" t="s">
        <v>31</v>
      </c>
      <c r="GM12" s="489"/>
      <c r="GN12" s="489"/>
      <c r="GO12" s="489"/>
      <c r="GP12" s="489"/>
      <c r="GQ12" s="489"/>
      <c r="GR12" s="489"/>
      <c r="GS12" s="489"/>
      <c r="GT12" s="489"/>
      <c r="GU12" s="489"/>
      <c r="GV12" s="489"/>
      <c r="GW12" s="498">
        <v>6</v>
      </c>
      <c r="GX12" s="491"/>
      <c r="GY12" s="487"/>
      <c r="GZ12" s="491"/>
      <c r="HA12" s="486"/>
      <c r="HB12" s="488"/>
      <c r="HC12" s="489"/>
      <c r="HD12" s="489"/>
      <c r="HE12" s="489"/>
      <c r="HF12" s="489"/>
      <c r="HG12" s="489"/>
      <c r="HH12" s="489"/>
      <c r="HI12" s="489"/>
      <c r="HJ12" s="489"/>
      <c r="HK12" s="489"/>
      <c r="HL12" s="489"/>
      <c r="HM12" s="489"/>
      <c r="HN12" s="498"/>
      <c r="HO12" s="491"/>
      <c r="HP12" s="487"/>
      <c r="HQ12" s="491"/>
      <c r="HR12" s="486"/>
      <c r="HS12" s="488"/>
      <c r="HT12" s="489"/>
      <c r="HU12" s="489"/>
      <c r="HV12" s="489"/>
      <c r="HW12" s="489"/>
      <c r="HX12" s="489"/>
      <c r="HY12" s="489"/>
      <c r="HZ12" s="489"/>
      <c r="IA12" s="489"/>
      <c r="IB12" s="489"/>
      <c r="IC12" s="489"/>
      <c r="ID12" s="489"/>
      <c r="IE12" s="499"/>
    </row>
    <row r="13" spans="1:239" s="455" customFormat="1" ht="26.1" customHeight="1" thickBot="1" x14ac:dyDescent="0.35">
      <c r="A13" s="500" t="s">
        <v>167</v>
      </c>
      <c r="B13" s="501"/>
      <c r="C13" s="502" t="s">
        <v>6</v>
      </c>
      <c r="D13" s="503"/>
      <c r="E13" s="504"/>
      <c r="F13" s="504"/>
      <c r="G13" s="676" t="s">
        <v>86</v>
      </c>
      <c r="H13" s="505"/>
      <c r="I13" s="506"/>
      <c r="J13" s="506"/>
      <c r="K13" s="676"/>
      <c r="L13" s="676" t="s">
        <v>87</v>
      </c>
      <c r="M13" s="507"/>
      <c r="N13" s="507"/>
      <c r="O13" s="680" t="s">
        <v>7</v>
      </c>
      <c r="P13" s="680" t="s">
        <v>8</v>
      </c>
      <c r="Q13" s="508"/>
      <c r="R13" s="509"/>
      <c r="S13" s="685" t="s">
        <v>14</v>
      </c>
      <c r="T13" s="510"/>
      <c r="U13" s="507"/>
      <c r="V13" s="676" t="s">
        <v>42</v>
      </c>
      <c r="W13" s="676" t="s">
        <v>43</v>
      </c>
      <c r="X13" s="511"/>
      <c r="Y13" s="482" t="s">
        <v>90</v>
      </c>
      <c r="Z13" s="687"/>
      <c r="AA13" s="483" t="s">
        <v>4</v>
      </c>
      <c r="AB13" s="678" t="s">
        <v>9</v>
      </c>
      <c r="AC13" s="688" t="s">
        <v>169</v>
      </c>
      <c r="AD13" s="688" t="s">
        <v>173</v>
      </c>
      <c r="AE13" s="690" t="s">
        <v>174</v>
      </c>
      <c r="AF13" s="512"/>
      <c r="AG13" s="513"/>
      <c r="AH13" s="514"/>
      <c r="AI13" s="515" t="s">
        <v>29</v>
      </c>
      <c r="AJ13" s="516"/>
      <c r="AK13" s="516"/>
      <c r="AL13" s="516"/>
      <c r="AM13" s="516"/>
      <c r="AN13" s="517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9"/>
      <c r="BA13" s="516"/>
      <c r="BB13" s="516"/>
      <c r="BC13" s="516"/>
      <c r="BD13" s="516"/>
      <c r="BE13" s="517"/>
      <c r="BF13" s="518" t="s">
        <v>32</v>
      </c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20" t="s">
        <v>29</v>
      </c>
      <c r="BR13" s="521"/>
      <c r="BS13" s="521"/>
      <c r="BT13" s="521"/>
      <c r="BU13" s="521"/>
      <c r="BV13" s="517"/>
      <c r="BW13" s="518"/>
      <c r="BX13" s="518"/>
      <c r="BY13" s="518"/>
      <c r="BZ13" s="518"/>
      <c r="CA13" s="518"/>
      <c r="CB13" s="518"/>
      <c r="CC13" s="518"/>
      <c r="CD13" s="518"/>
      <c r="CE13" s="518"/>
      <c r="CF13" s="518"/>
      <c r="CG13" s="518"/>
      <c r="CH13" s="522"/>
      <c r="CI13" s="521"/>
      <c r="CJ13" s="521"/>
      <c r="CK13" s="521"/>
      <c r="CL13" s="521"/>
      <c r="CM13" s="517"/>
      <c r="CN13" s="518" t="s">
        <v>32</v>
      </c>
      <c r="CO13" s="518"/>
      <c r="CP13" s="518"/>
      <c r="CQ13" s="518"/>
      <c r="CR13" s="518"/>
      <c r="CS13" s="518"/>
      <c r="CT13" s="518"/>
      <c r="CU13" s="518"/>
      <c r="CV13" s="518"/>
      <c r="CW13" s="518"/>
      <c r="CX13" s="518"/>
      <c r="CY13" s="520" t="s">
        <v>29</v>
      </c>
      <c r="CZ13" s="521"/>
      <c r="DA13" s="521"/>
      <c r="DB13" s="521"/>
      <c r="DC13" s="521"/>
      <c r="DD13" s="517"/>
      <c r="DE13" s="518"/>
      <c r="DF13" s="518"/>
      <c r="DG13" s="518"/>
      <c r="DH13" s="518"/>
      <c r="DI13" s="518"/>
      <c r="DJ13" s="518"/>
      <c r="DK13" s="518"/>
      <c r="DL13" s="518"/>
      <c r="DM13" s="518"/>
      <c r="DN13" s="518"/>
      <c r="DO13" s="518"/>
      <c r="DP13" s="522"/>
      <c r="DQ13" s="516"/>
      <c r="DR13" s="516"/>
      <c r="DS13" s="516"/>
      <c r="DT13" s="516"/>
      <c r="DU13" s="517"/>
      <c r="DV13" s="518" t="s">
        <v>32</v>
      </c>
      <c r="DW13" s="518"/>
      <c r="DX13" s="518"/>
      <c r="DY13" s="518"/>
      <c r="DZ13" s="518"/>
      <c r="EA13" s="518"/>
      <c r="EB13" s="518"/>
      <c r="EC13" s="518"/>
      <c r="ED13" s="518"/>
      <c r="EE13" s="518"/>
      <c r="EF13" s="518"/>
      <c r="EG13" s="523" t="s">
        <v>29</v>
      </c>
      <c r="EH13" s="516"/>
      <c r="EI13" s="516"/>
      <c r="EJ13" s="516"/>
      <c r="EK13" s="516"/>
      <c r="EL13" s="517"/>
      <c r="EM13" s="518"/>
      <c r="EN13" s="518"/>
      <c r="EO13" s="518"/>
      <c r="EP13" s="518"/>
      <c r="EQ13" s="518"/>
      <c r="ER13" s="518"/>
      <c r="ES13" s="518"/>
      <c r="ET13" s="518"/>
      <c r="EU13" s="518"/>
      <c r="EV13" s="518"/>
      <c r="EW13" s="518"/>
      <c r="EX13" s="523"/>
      <c r="EY13" s="516"/>
      <c r="EZ13" s="516"/>
      <c r="FA13" s="516"/>
      <c r="FB13" s="516"/>
      <c r="FC13" s="517"/>
      <c r="FD13" s="518" t="s">
        <v>32</v>
      </c>
      <c r="FE13" s="518"/>
      <c r="FF13" s="518"/>
      <c r="FG13" s="518"/>
      <c r="FH13" s="518"/>
      <c r="FI13" s="518"/>
      <c r="FJ13" s="518"/>
      <c r="FK13" s="518"/>
      <c r="FL13" s="518"/>
      <c r="FM13" s="518"/>
      <c r="FN13" s="518"/>
      <c r="FO13" s="523" t="s">
        <v>29</v>
      </c>
      <c r="FP13" s="516"/>
      <c r="FQ13" s="516"/>
      <c r="FR13" s="516"/>
      <c r="FS13" s="516"/>
      <c r="FT13" s="517"/>
      <c r="FU13" s="518"/>
      <c r="FV13" s="518"/>
      <c r="FW13" s="518"/>
      <c r="FX13" s="518"/>
      <c r="FY13" s="518"/>
      <c r="FZ13" s="518"/>
      <c r="GA13" s="518"/>
      <c r="GB13" s="518"/>
      <c r="GC13" s="518"/>
      <c r="GD13" s="518"/>
      <c r="GE13" s="518"/>
      <c r="GF13" s="523"/>
      <c r="GG13" s="516"/>
      <c r="GH13" s="516"/>
      <c r="GI13" s="516"/>
      <c r="GJ13" s="516"/>
      <c r="GK13" s="517"/>
      <c r="GL13" s="518" t="s">
        <v>32</v>
      </c>
      <c r="GM13" s="518"/>
      <c r="GN13" s="518"/>
      <c r="GO13" s="518"/>
      <c r="GP13" s="518"/>
      <c r="GQ13" s="518"/>
      <c r="GR13" s="518"/>
      <c r="GS13" s="518"/>
      <c r="GT13" s="518"/>
      <c r="GU13" s="518"/>
      <c r="GV13" s="518"/>
      <c r="GW13" s="523" t="s">
        <v>29</v>
      </c>
      <c r="GX13" s="516"/>
      <c r="GY13" s="516"/>
      <c r="GZ13" s="516"/>
      <c r="HA13" s="516"/>
      <c r="HB13" s="517"/>
      <c r="HC13" s="518"/>
      <c r="HD13" s="518"/>
      <c r="HE13" s="518"/>
      <c r="HF13" s="518"/>
      <c r="HG13" s="518"/>
      <c r="HH13" s="518"/>
      <c r="HI13" s="518"/>
      <c r="HJ13" s="518"/>
      <c r="HK13" s="518"/>
      <c r="HL13" s="518"/>
      <c r="HM13" s="518"/>
      <c r="HN13" s="523"/>
      <c r="HO13" s="516"/>
      <c r="HP13" s="516"/>
      <c r="HQ13" s="516"/>
      <c r="HR13" s="516"/>
      <c r="HS13" s="517"/>
      <c r="HT13" s="518"/>
      <c r="HU13" s="518"/>
      <c r="HV13" s="518"/>
      <c r="HW13" s="518"/>
      <c r="HX13" s="518"/>
      <c r="HY13" s="518"/>
      <c r="HZ13" s="518"/>
      <c r="IA13" s="518"/>
      <c r="IB13" s="518"/>
      <c r="IC13" s="518"/>
      <c r="ID13" s="518"/>
      <c r="IE13" s="524"/>
    </row>
    <row r="14" spans="1:239" s="93" customFormat="1" ht="26.1" customHeight="1" x14ac:dyDescent="0.3">
      <c r="A14" s="525" t="s">
        <v>69</v>
      </c>
      <c r="B14" s="501" t="s">
        <v>5</v>
      </c>
      <c r="C14" s="502" t="s">
        <v>85</v>
      </c>
      <c r="D14" s="526" t="s">
        <v>26</v>
      </c>
      <c r="E14" s="463"/>
      <c r="F14" s="463"/>
      <c r="G14" s="684"/>
      <c r="H14" s="527"/>
      <c r="I14" s="528"/>
      <c r="J14" s="528"/>
      <c r="K14" s="684"/>
      <c r="L14" s="684"/>
      <c r="M14" s="528"/>
      <c r="N14" s="529"/>
      <c r="O14" s="681"/>
      <c r="P14" s="681"/>
      <c r="Q14" s="530"/>
      <c r="R14" s="531"/>
      <c r="S14" s="677"/>
      <c r="T14" s="532"/>
      <c r="U14" s="533"/>
      <c r="V14" s="677"/>
      <c r="W14" s="677"/>
      <c r="X14" s="534"/>
      <c r="Y14" s="482" t="s">
        <v>170</v>
      </c>
      <c r="Z14" s="687"/>
      <c r="AA14" s="483" t="s">
        <v>30</v>
      </c>
      <c r="AB14" s="679"/>
      <c r="AC14" s="689"/>
      <c r="AD14" s="689"/>
      <c r="AE14" s="691"/>
      <c r="AF14" s="535"/>
      <c r="AG14" s="536"/>
      <c r="AH14" s="537"/>
      <c r="AI14" s="538" t="s">
        <v>2</v>
      </c>
      <c r="AJ14" s="659" t="s">
        <v>10</v>
      </c>
      <c r="AK14" s="661" t="s">
        <v>19</v>
      </c>
      <c r="AL14" s="663" t="s">
        <v>23</v>
      </c>
      <c r="AM14" s="657" t="s">
        <v>34</v>
      </c>
      <c r="AN14" s="539" t="s">
        <v>28</v>
      </c>
      <c r="AO14" s="540"/>
      <c r="AP14" s="540"/>
      <c r="AQ14" s="540"/>
      <c r="AR14" s="541"/>
      <c r="AS14" s="542"/>
      <c r="AT14" s="542"/>
      <c r="AU14" s="542"/>
      <c r="AV14" s="543"/>
      <c r="AW14" s="633" t="s">
        <v>21</v>
      </c>
      <c r="AX14" s="634"/>
      <c r="AY14" s="639" t="s">
        <v>22</v>
      </c>
      <c r="AZ14" s="538" t="s">
        <v>2</v>
      </c>
      <c r="BA14" s="659" t="s">
        <v>10</v>
      </c>
      <c r="BB14" s="661" t="s">
        <v>19</v>
      </c>
      <c r="BC14" s="663" t="s">
        <v>23</v>
      </c>
      <c r="BD14" s="657" t="s">
        <v>34</v>
      </c>
      <c r="BE14" s="539" t="s">
        <v>28</v>
      </c>
      <c r="BF14" s="540"/>
      <c r="BG14" s="540"/>
      <c r="BH14" s="540"/>
      <c r="BI14" s="541"/>
      <c r="BJ14" s="542"/>
      <c r="BK14" s="542"/>
      <c r="BL14" s="542"/>
      <c r="BM14" s="543"/>
      <c r="BN14" s="633" t="s">
        <v>21</v>
      </c>
      <c r="BO14" s="634"/>
      <c r="BP14" s="639" t="s">
        <v>22</v>
      </c>
      <c r="BQ14" s="538" t="s">
        <v>2</v>
      </c>
      <c r="BR14" s="659" t="s">
        <v>10</v>
      </c>
      <c r="BS14" s="661" t="s">
        <v>19</v>
      </c>
      <c r="BT14" s="663" t="s">
        <v>23</v>
      </c>
      <c r="BU14" s="657" t="s">
        <v>34</v>
      </c>
      <c r="BV14" s="539" t="s">
        <v>28</v>
      </c>
      <c r="BW14" s="540"/>
      <c r="BX14" s="540"/>
      <c r="BY14" s="540"/>
      <c r="BZ14" s="541"/>
      <c r="CA14" s="542"/>
      <c r="CB14" s="542"/>
      <c r="CC14" s="542"/>
      <c r="CD14" s="543"/>
      <c r="CE14" s="633" t="s">
        <v>21</v>
      </c>
      <c r="CF14" s="634"/>
      <c r="CG14" s="639" t="s">
        <v>22</v>
      </c>
      <c r="CH14" s="538" t="s">
        <v>2</v>
      </c>
      <c r="CI14" s="659" t="s">
        <v>10</v>
      </c>
      <c r="CJ14" s="661" t="s">
        <v>19</v>
      </c>
      <c r="CK14" s="663" t="s">
        <v>23</v>
      </c>
      <c r="CL14" s="657" t="s">
        <v>34</v>
      </c>
      <c r="CM14" s="539" t="s">
        <v>28</v>
      </c>
      <c r="CN14" s="540"/>
      <c r="CO14" s="540"/>
      <c r="CP14" s="540"/>
      <c r="CQ14" s="541"/>
      <c r="CR14" s="542"/>
      <c r="CS14" s="542"/>
      <c r="CT14" s="542"/>
      <c r="CU14" s="543"/>
      <c r="CV14" s="633" t="s">
        <v>21</v>
      </c>
      <c r="CW14" s="634"/>
      <c r="CX14" s="639" t="s">
        <v>22</v>
      </c>
      <c r="CY14" s="538" t="s">
        <v>2</v>
      </c>
      <c r="CZ14" s="659" t="s">
        <v>10</v>
      </c>
      <c r="DA14" s="661" t="s">
        <v>19</v>
      </c>
      <c r="DB14" s="663" t="s">
        <v>23</v>
      </c>
      <c r="DC14" s="657" t="s">
        <v>34</v>
      </c>
      <c r="DD14" s="539" t="s">
        <v>28</v>
      </c>
      <c r="DE14" s="540"/>
      <c r="DF14" s="540"/>
      <c r="DG14" s="540"/>
      <c r="DH14" s="541"/>
      <c r="DI14" s="542"/>
      <c r="DJ14" s="542"/>
      <c r="DK14" s="542"/>
      <c r="DL14" s="543"/>
      <c r="DM14" s="633" t="s">
        <v>21</v>
      </c>
      <c r="DN14" s="634"/>
      <c r="DO14" s="639" t="s">
        <v>22</v>
      </c>
      <c r="DP14" s="538" t="s">
        <v>2</v>
      </c>
      <c r="DQ14" s="659" t="s">
        <v>10</v>
      </c>
      <c r="DR14" s="661" t="s">
        <v>19</v>
      </c>
      <c r="DS14" s="663" t="s">
        <v>23</v>
      </c>
      <c r="DT14" s="657" t="s">
        <v>34</v>
      </c>
      <c r="DU14" s="539" t="s">
        <v>28</v>
      </c>
      <c r="DV14" s="540"/>
      <c r="DW14" s="540"/>
      <c r="DX14" s="540"/>
      <c r="DY14" s="541"/>
      <c r="DZ14" s="542"/>
      <c r="EA14" s="542"/>
      <c r="EB14" s="542"/>
      <c r="EC14" s="543"/>
      <c r="ED14" s="633" t="s">
        <v>21</v>
      </c>
      <c r="EE14" s="634"/>
      <c r="EF14" s="639" t="s">
        <v>22</v>
      </c>
      <c r="EG14" s="538" t="s">
        <v>2</v>
      </c>
      <c r="EH14" s="659" t="s">
        <v>10</v>
      </c>
      <c r="EI14" s="661" t="s">
        <v>19</v>
      </c>
      <c r="EJ14" s="663" t="s">
        <v>23</v>
      </c>
      <c r="EK14" s="657" t="s">
        <v>34</v>
      </c>
      <c r="EL14" s="539" t="s">
        <v>28</v>
      </c>
      <c r="EM14" s="540"/>
      <c r="EN14" s="540"/>
      <c r="EO14" s="540"/>
      <c r="EP14" s="541"/>
      <c r="EQ14" s="542"/>
      <c r="ER14" s="542"/>
      <c r="ES14" s="542"/>
      <c r="ET14" s="543"/>
      <c r="EU14" s="633" t="s">
        <v>21</v>
      </c>
      <c r="EV14" s="634"/>
      <c r="EW14" s="639" t="s">
        <v>22</v>
      </c>
      <c r="EX14" s="538" t="s">
        <v>2</v>
      </c>
      <c r="EY14" s="659" t="s">
        <v>10</v>
      </c>
      <c r="EZ14" s="661" t="s">
        <v>19</v>
      </c>
      <c r="FA14" s="663" t="s">
        <v>23</v>
      </c>
      <c r="FB14" s="657" t="s">
        <v>34</v>
      </c>
      <c r="FC14" s="539" t="s">
        <v>28</v>
      </c>
      <c r="FD14" s="540"/>
      <c r="FE14" s="540"/>
      <c r="FF14" s="540"/>
      <c r="FG14" s="541"/>
      <c r="FH14" s="542"/>
      <c r="FI14" s="542"/>
      <c r="FJ14" s="542"/>
      <c r="FK14" s="543"/>
      <c r="FL14" s="633" t="s">
        <v>21</v>
      </c>
      <c r="FM14" s="634"/>
      <c r="FN14" s="639" t="s">
        <v>22</v>
      </c>
      <c r="FO14" s="538" t="s">
        <v>2</v>
      </c>
      <c r="FP14" s="659" t="s">
        <v>10</v>
      </c>
      <c r="FQ14" s="661" t="s">
        <v>19</v>
      </c>
      <c r="FR14" s="663" t="s">
        <v>23</v>
      </c>
      <c r="FS14" s="657" t="s">
        <v>34</v>
      </c>
      <c r="FT14" s="539" t="s">
        <v>28</v>
      </c>
      <c r="FU14" s="540"/>
      <c r="FV14" s="540"/>
      <c r="FW14" s="540"/>
      <c r="FX14" s="541"/>
      <c r="FY14" s="542"/>
      <c r="FZ14" s="542"/>
      <c r="GA14" s="542"/>
      <c r="GB14" s="543"/>
      <c r="GC14" s="633" t="s">
        <v>21</v>
      </c>
      <c r="GD14" s="634"/>
      <c r="GE14" s="639" t="s">
        <v>22</v>
      </c>
      <c r="GF14" s="538" t="s">
        <v>2</v>
      </c>
      <c r="GG14" s="659" t="s">
        <v>10</v>
      </c>
      <c r="GH14" s="661" t="s">
        <v>19</v>
      </c>
      <c r="GI14" s="663" t="s">
        <v>23</v>
      </c>
      <c r="GJ14" s="657" t="s">
        <v>34</v>
      </c>
      <c r="GK14" s="539" t="s">
        <v>28</v>
      </c>
      <c r="GL14" s="540"/>
      <c r="GM14" s="540"/>
      <c r="GN14" s="540"/>
      <c r="GO14" s="541"/>
      <c r="GP14" s="542"/>
      <c r="GQ14" s="542"/>
      <c r="GR14" s="542"/>
      <c r="GS14" s="543"/>
      <c r="GT14" s="633" t="s">
        <v>21</v>
      </c>
      <c r="GU14" s="634"/>
      <c r="GV14" s="639" t="s">
        <v>22</v>
      </c>
      <c r="GW14" s="538" t="s">
        <v>2</v>
      </c>
      <c r="GX14" s="659" t="s">
        <v>10</v>
      </c>
      <c r="GY14" s="661" t="s">
        <v>19</v>
      </c>
      <c r="GZ14" s="663" t="s">
        <v>23</v>
      </c>
      <c r="HA14" s="657" t="s">
        <v>34</v>
      </c>
      <c r="HB14" s="539" t="s">
        <v>28</v>
      </c>
      <c r="HC14" s="540"/>
      <c r="HD14" s="540"/>
      <c r="HE14" s="540"/>
      <c r="HF14" s="541"/>
      <c r="HG14" s="542"/>
      <c r="HH14" s="542"/>
      <c r="HI14" s="542"/>
      <c r="HJ14" s="543"/>
      <c r="HK14" s="633" t="s">
        <v>21</v>
      </c>
      <c r="HL14" s="634"/>
      <c r="HM14" s="639" t="s">
        <v>22</v>
      </c>
      <c r="HN14" s="538" t="s">
        <v>2</v>
      </c>
      <c r="HO14" s="659" t="s">
        <v>10</v>
      </c>
      <c r="HP14" s="661" t="s">
        <v>19</v>
      </c>
      <c r="HQ14" s="663" t="s">
        <v>23</v>
      </c>
      <c r="HR14" s="657" t="s">
        <v>34</v>
      </c>
      <c r="HS14" s="539" t="s">
        <v>28</v>
      </c>
      <c r="HT14" s="540"/>
      <c r="HU14" s="540"/>
      <c r="HV14" s="540"/>
      <c r="HW14" s="541"/>
      <c r="HX14" s="542"/>
      <c r="HY14" s="542"/>
      <c r="HZ14" s="542"/>
      <c r="IA14" s="543"/>
      <c r="IB14" s="633" t="s">
        <v>21</v>
      </c>
      <c r="IC14" s="634"/>
      <c r="ID14" s="639" t="s">
        <v>22</v>
      </c>
      <c r="IE14" s="544" t="s">
        <v>26</v>
      </c>
    </row>
    <row r="15" spans="1:239" s="93" customFormat="1" ht="26.1" customHeight="1" x14ac:dyDescent="0.3">
      <c r="A15" s="525" t="s">
        <v>70</v>
      </c>
      <c r="B15" s="545" t="s">
        <v>3</v>
      </c>
      <c r="C15" s="502" t="s">
        <v>44</v>
      </c>
      <c r="D15" s="546"/>
      <c r="E15" s="463"/>
      <c r="F15" s="463"/>
      <c r="G15" s="684"/>
      <c r="H15" s="527"/>
      <c r="I15" s="528"/>
      <c r="J15" s="528"/>
      <c r="K15" s="684"/>
      <c r="L15" s="684"/>
      <c r="M15" s="528"/>
      <c r="N15" s="529"/>
      <c r="O15" s="681"/>
      <c r="P15" s="681"/>
      <c r="Q15" s="530"/>
      <c r="R15" s="531"/>
      <c r="S15" s="677"/>
      <c r="T15" s="532"/>
      <c r="U15" s="533"/>
      <c r="V15" s="677"/>
      <c r="W15" s="677"/>
      <c r="X15" s="534"/>
      <c r="Y15" s="547"/>
      <c r="Z15" s="687"/>
      <c r="AA15" s="544"/>
      <c r="AB15" s="679"/>
      <c r="AC15" s="689"/>
      <c r="AD15" s="689"/>
      <c r="AE15" s="691"/>
      <c r="AF15" s="512" t="s">
        <v>15</v>
      </c>
      <c r="AG15" s="513" t="s">
        <v>16</v>
      </c>
      <c r="AH15" s="548" t="s">
        <v>27</v>
      </c>
      <c r="AI15" s="549">
        <v>1</v>
      </c>
      <c r="AJ15" s="660"/>
      <c r="AK15" s="662"/>
      <c r="AL15" s="664"/>
      <c r="AM15" s="658"/>
      <c r="AN15" s="641" t="s">
        <v>10</v>
      </c>
      <c r="AO15" s="641" t="s">
        <v>25</v>
      </c>
      <c r="AP15" s="641" t="s">
        <v>23</v>
      </c>
      <c r="AQ15" s="645" t="s">
        <v>24</v>
      </c>
      <c r="AR15" s="648" t="s">
        <v>34</v>
      </c>
      <c r="AS15" s="650" t="s">
        <v>7</v>
      </c>
      <c r="AT15" s="656" t="s">
        <v>8</v>
      </c>
      <c r="AU15" s="653" t="s">
        <v>14</v>
      </c>
      <c r="AV15" s="656" t="s">
        <v>20</v>
      </c>
      <c r="AW15" s="635"/>
      <c r="AX15" s="636"/>
      <c r="AY15" s="640"/>
      <c r="AZ15" s="549">
        <v>2</v>
      </c>
      <c r="BA15" s="660"/>
      <c r="BB15" s="662"/>
      <c r="BC15" s="664"/>
      <c r="BD15" s="658"/>
      <c r="BE15" s="641" t="s">
        <v>10</v>
      </c>
      <c r="BF15" s="641" t="s">
        <v>25</v>
      </c>
      <c r="BG15" s="641" t="s">
        <v>23</v>
      </c>
      <c r="BH15" s="645" t="s">
        <v>24</v>
      </c>
      <c r="BI15" s="648" t="s">
        <v>34</v>
      </c>
      <c r="BJ15" s="650" t="s">
        <v>7</v>
      </c>
      <c r="BK15" s="656" t="s">
        <v>8</v>
      </c>
      <c r="BL15" s="653" t="s">
        <v>14</v>
      </c>
      <c r="BM15" s="656" t="s">
        <v>20</v>
      </c>
      <c r="BN15" s="635"/>
      <c r="BO15" s="636"/>
      <c r="BP15" s="640"/>
      <c r="BQ15" s="549">
        <v>3</v>
      </c>
      <c r="BR15" s="660"/>
      <c r="BS15" s="662"/>
      <c r="BT15" s="664"/>
      <c r="BU15" s="658"/>
      <c r="BV15" s="641" t="s">
        <v>10</v>
      </c>
      <c r="BW15" s="641" t="s">
        <v>25</v>
      </c>
      <c r="BX15" s="641" t="s">
        <v>23</v>
      </c>
      <c r="BY15" s="645" t="s">
        <v>24</v>
      </c>
      <c r="BZ15" s="648" t="s">
        <v>34</v>
      </c>
      <c r="CA15" s="650" t="s">
        <v>7</v>
      </c>
      <c r="CB15" s="656" t="s">
        <v>8</v>
      </c>
      <c r="CC15" s="653" t="s">
        <v>14</v>
      </c>
      <c r="CD15" s="656" t="s">
        <v>20</v>
      </c>
      <c r="CE15" s="635"/>
      <c r="CF15" s="636"/>
      <c r="CG15" s="640"/>
      <c r="CH15" s="549">
        <v>4</v>
      </c>
      <c r="CI15" s="660"/>
      <c r="CJ15" s="662"/>
      <c r="CK15" s="664"/>
      <c r="CL15" s="658"/>
      <c r="CM15" s="641" t="s">
        <v>10</v>
      </c>
      <c r="CN15" s="641" t="s">
        <v>25</v>
      </c>
      <c r="CO15" s="641" t="s">
        <v>23</v>
      </c>
      <c r="CP15" s="645" t="s">
        <v>24</v>
      </c>
      <c r="CQ15" s="648" t="s">
        <v>34</v>
      </c>
      <c r="CR15" s="650" t="s">
        <v>7</v>
      </c>
      <c r="CS15" s="656" t="s">
        <v>8</v>
      </c>
      <c r="CT15" s="653" t="s">
        <v>14</v>
      </c>
      <c r="CU15" s="656" t="s">
        <v>20</v>
      </c>
      <c r="CV15" s="635"/>
      <c r="CW15" s="636"/>
      <c r="CX15" s="640"/>
      <c r="CY15" s="549">
        <v>5</v>
      </c>
      <c r="CZ15" s="660"/>
      <c r="DA15" s="662"/>
      <c r="DB15" s="664"/>
      <c r="DC15" s="658"/>
      <c r="DD15" s="641" t="s">
        <v>10</v>
      </c>
      <c r="DE15" s="641" t="s">
        <v>25</v>
      </c>
      <c r="DF15" s="641" t="s">
        <v>23</v>
      </c>
      <c r="DG15" s="645" t="s">
        <v>24</v>
      </c>
      <c r="DH15" s="648" t="s">
        <v>34</v>
      </c>
      <c r="DI15" s="650" t="s">
        <v>7</v>
      </c>
      <c r="DJ15" s="656" t="s">
        <v>8</v>
      </c>
      <c r="DK15" s="653" t="s">
        <v>14</v>
      </c>
      <c r="DL15" s="656" t="s">
        <v>20</v>
      </c>
      <c r="DM15" s="635"/>
      <c r="DN15" s="636"/>
      <c r="DO15" s="640"/>
      <c r="DP15" s="549">
        <v>6</v>
      </c>
      <c r="DQ15" s="660"/>
      <c r="DR15" s="662"/>
      <c r="DS15" s="664"/>
      <c r="DT15" s="658"/>
      <c r="DU15" s="641" t="s">
        <v>10</v>
      </c>
      <c r="DV15" s="641" t="s">
        <v>25</v>
      </c>
      <c r="DW15" s="641" t="s">
        <v>23</v>
      </c>
      <c r="DX15" s="645" t="s">
        <v>24</v>
      </c>
      <c r="DY15" s="648" t="s">
        <v>34</v>
      </c>
      <c r="DZ15" s="650" t="s">
        <v>7</v>
      </c>
      <c r="EA15" s="656" t="s">
        <v>8</v>
      </c>
      <c r="EB15" s="653" t="s">
        <v>14</v>
      </c>
      <c r="EC15" s="656" t="s">
        <v>20</v>
      </c>
      <c r="ED15" s="635"/>
      <c r="EE15" s="636"/>
      <c r="EF15" s="640"/>
      <c r="EG15" s="549">
        <v>7</v>
      </c>
      <c r="EH15" s="660"/>
      <c r="EI15" s="662"/>
      <c r="EJ15" s="664"/>
      <c r="EK15" s="658"/>
      <c r="EL15" s="641" t="s">
        <v>10</v>
      </c>
      <c r="EM15" s="641" t="s">
        <v>25</v>
      </c>
      <c r="EN15" s="641" t="s">
        <v>23</v>
      </c>
      <c r="EO15" s="645" t="s">
        <v>24</v>
      </c>
      <c r="EP15" s="648" t="s">
        <v>34</v>
      </c>
      <c r="EQ15" s="650" t="s">
        <v>7</v>
      </c>
      <c r="ER15" s="656" t="s">
        <v>8</v>
      </c>
      <c r="ES15" s="653" t="s">
        <v>14</v>
      </c>
      <c r="ET15" s="656" t="s">
        <v>20</v>
      </c>
      <c r="EU15" s="635"/>
      <c r="EV15" s="636"/>
      <c r="EW15" s="640"/>
      <c r="EX15" s="549">
        <v>8</v>
      </c>
      <c r="EY15" s="660"/>
      <c r="EZ15" s="662"/>
      <c r="FA15" s="664"/>
      <c r="FB15" s="658"/>
      <c r="FC15" s="641" t="s">
        <v>10</v>
      </c>
      <c r="FD15" s="641" t="s">
        <v>25</v>
      </c>
      <c r="FE15" s="641" t="s">
        <v>23</v>
      </c>
      <c r="FF15" s="645" t="s">
        <v>24</v>
      </c>
      <c r="FG15" s="648" t="s">
        <v>34</v>
      </c>
      <c r="FH15" s="650" t="s">
        <v>7</v>
      </c>
      <c r="FI15" s="656" t="s">
        <v>8</v>
      </c>
      <c r="FJ15" s="653" t="s">
        <v>14</v>
      </c>
      <c r="FK15" s="656" t="s">
        <v>20</v>
      </c>
      <c r="FL15" s="635"/>
      <c r="FM15" s="636"/>
      <c r="FN15" s="640"/>
      <c r="FO15" s="549">
        <v>9</v>
      </c>
      <c r="FP15" s="660"/>
      <c r="FQ15" s="662"/>
      <c r="FR15" s="664"/>
      <c r="FS15" s="658"/>
      <c r="FT15" s="641" t="s">
        <v>10</v>
      </c>
      <c r="FU15" s="641" t="s">
        <v>25</v>
      </c>
      <c r="FV15" s="641" t="s">
        <v>23</v>
      </c>
      <c r="FW15" s="645" t="s">
        <v>24</v>
      </c>
      <c r="FX15" s="648" t="s">
        <v>34</v>
      </c>
      <c r="FY15" s="650" t="s">
        <v>7</v>
      </c>
      <c r="FZ15" s="656" t="s">
        <v>8</v>
      </c>
      <c r="GA15" s="653" t="s">
        <v>14</v>
      </c>
      <c r="GB15" s="656" t="s">
        <v>20</v>
      </c>
      <c r="GC15" s="635"/>
      <c r="GD15" s="636"/>
      <c r="GE15" s="640"/>
      <c r="GF15" s="549">
        <v>10</v>
      </c>
      <c r="GG15" s="660"/>
      <c r="GH15" s="662"/>
      <c r="GI15" s="664"/>
      <c r="GJ15" s="658"/>
      <c r="GK15" s="641" t="s">
        <v>10</v>
      </c>
      <c r="GL15" s="641" t="s">
        <v>25</v>
      </c>
      <c r="GM15" s="641" t="s">
        <v>23</v>
      </c>
      <c r="GN15" s="645" t="s">
        <v>24</v>
      </c>
      <c r="GO15" s="648" t="s">
        <v>34</v>
      </c>
      <c r="GP15" s="650" t="s">
        <v>7</v>
      </c>
      <c r="GQ15" s="656" t="s">
        <v>8</v>
      </c>
      <c r="GR15" s="653" t="s">
        <v>14</v>
      </c>
      <c r="GS15" s="656" t="s">
        <v>20</v>
      </c>
      <c r="GT15" s="635"/>
      <c r="GU15" s="636"/>
      <c r="GV15" s="640"/>
      <c r="GW15" s="549">
        <v>11</v>
      </c>
      <c r="GX15" s="660"/>
      <c r="GY15" s="662"/>
      <c r="GZ15" s="664"/>
      <c r="HA15" s="658"/>
      <c r="HB15" s="641" t="s">
        <v>10</v>
      </c>
      <c r="HC15" s="641" t="s">
        <v>25</v>
      </c>
      <c r="HD15" s="641" t="s">
        <v>23</v>
      </c>
      <c r="HE15" s="645" t="s">
        <v>24</v>
      </c>
      <c r="HF15" s="648" t="s">
        <v>34</v>
      </c>
      <c r="HG15" s="650" t="s">
        <v>7</v>
      </c>
      <c r="HH15" s="656" t="s">
        <v>8</v>
      </c>
      <c r="HI15" s="653" t="s">
        <v>14</v>
      </c>
      <c r="HJ15" s="656" t="s">
        <v>20</v>
      </c>
      <c r="HK15" s="635"/>
      <c r="HL15" s="636"/>
      <c r="HM15" s="640"/>
      <c r="HN15" s="549">
        <v>12</v>
      </c>
      <c r="HO15" s="660"/>
      <c r="HP15" s="662"/>
      <c r="HQ15" s="664"/>
      <c r="HR15" s="658"/>
      <c r="HS15" s="641" t="s">
        <v>10</v>
      </c>
      <c r="HT15" s="641" t="s">
        <v>25</v>
      </c>
      <c r="HU15" s="641" t="s">
        <v>23</v>
      </c>
      <c r="HV15" s="645" t="s">
        <v>24</v>
      </c>
      <c r="HW15" s="648" t="s">
        <v>34</v>
      </c>
      <c r="HX15" s="650" t="s">
        <v>7</v>
      </c>
      <c r="HY15" s="656" t="s">
        <v>8</v>
      </c>
      <c r="HZ15" s="653" t="s">
        <v>14</v>
      </c>
      <c r="IA15" s="656" t="s">
        <v>20</v>
      </c>
      <c r="IB15" s="635"/>
      <c r="IC15" s="636"/>
      <c r="ID15" s="640"/>
      <c r="IE15" s="524"/>
    </row>
    <row r="16" spans="1:239" s="93" customFormat="1" ht="26.1" customHeight="1" x14ac:dyDescent="0.3">
      <c r="A16" s="550" t="s">
        <v>11</v>
      </c>
      <c r="B16" s="545" t="s">
        <v>3</v>
      </c>
      <c r="C16" s="551" t="s">
        <v>12</v>
      </c>
      <c r="D16" s="546"/>
      <c r="E16" s="463"/>
      <c r="F16" s="463"/>
      <c r="G16" s="684"/>
      <c r="H16" s="527"/>
      <c r="I16" s="528"/>
      <c r="J16" s="528"/>
      <c r="K16" s="684"/>
      <c r="L16" s="684"/>
      <c r="M16" s="528"/>
      <c r="N16" s="529"/>
      <c r="O16" s="681"/>
      <c r="P16" s="681"/>
      <c r="Q16" s="530"/>
      <c r="R16" s="531"/>
      <c r="S16" s="677"/>
      <c r="T16" s="532"/>
      <c r="U16" s="46"/>
      <c r="V16" s="677"/>
      <c r="W16" s="677"/>
      <c r="X16" s="534"/>
      <c r="Y16" s="547" t="s">
        <v>40</v>
      </c>
      <c r="Z16" s="687"/>
      <c r="AA16" s="544"/>
      <c r="AB16" s="679"/>
      <c r="AC16" s="689"/>
      <c r="AD16" s="689"/>
      <c r="AE16" s="691"/>
      <c r="AF16" s="552"/>
      <c r="AG16" s="553"/>
      <c r="AH16" s="554"/>
      <c r="AI16" s="555" t="s">
        <v>13</v>
      </c>
      <c r="AJ16" s="660"/>
      <c r="AK16" s="662"/>
      <c r="AL16" s="664"/>
      <c r="AM16" s="658"/>
      <c r="AN16" s="641"/>
      <c r="AO16" s="643"/>
      <c r="AP16" s="643"/>
      <c r="AQ16" s="646"/>
      <c r="AR16" s="649"/>
      <c r="AS16" s="651"/>
      <c r="AT16" s="654"/>
      <c r="AU16" s="654"/>
      <c r="AV16" s="654"/>
      <c r="AW16" s="635"/>
      <c r="AX16" s="636"/>
      <c r="AY16" s="640"/>
      <c r="AZ16" s="555" t="s">
        <v>13</v>
      </c>
      <c r="BA16" s="660"/>
      <c r="BB16" s="662"/>
      <c r="BC16" s="664"/>
      <c r="BD16" s="658"/>
      <c r="BE16" s="641"/>
      <c r="BF16" s="643"/>
      <c r="BG16" s="643"/>
      <c r="BH16" s="646"/>
      <c r="BI16" s="649"/>
      <c r="BJ16" s="651"/>
      <c r="BK16" s="654"/>
      <c r="BL16" s="654"/>
      <c r="BM16" s="654"/>
      <c r="BN16" s="635"/>
      <c r="BO16" s="636"/>
      <c r="BP16" s="640"/>
      <c r="BQ16" s="555" t="s">
        <v>13</v>
      </c>
      <c r="BR16" s="660"/>
      <c r="BS16" s="662"/>
      <c r="BT16" s="664"/>
      <c r="BU16" s="658"/>
      <c r="BV16" s="641"/>
      <c r="BW16" s="643"/>
      <c r="BX16" s="643"/>
      <c r="BY16" s="646"/>
      <c r="BZ16" s="649"/>
      <c r="CA16" s="651"/>
      <c r="CB16" s="654"/>
      <c r="CC16" s="654"/>
      <c r="CD16" s="654"/>
      <c r="CE16" s="635"/>
      <c r="CF16" s="636"/>
      <c r="CG16" s="640"/>
      <c r="CH16" s="555" t="s">
        <v>13</v>
      </c>
      <c r="CI16" s="660"/>
      <c r="CJ16" s="662"/>
      <c r="CK16" s="664"/>
      <c r="CL16" s="658"/>
      <c r="CM16" s="641"/>
      <c r="CN16" s="643"/>
      <c r="CO16" s="643"/>
      <c r="CP16" s="646"/>
      <c r="CQ16" s="649"/>
      <c r="CR16" s="651"/>
      <c r="CS16" s="654"/>
      <c r="CT16" s="654"/>
      <c r="CU16" s="654"/>
      <c r="CV16" s="635"/>
      <c r="CW16" s="636"/>
      <c r="CX16" s="640"/>
      <c r="CY16" s="555" t="s">
        <v>13</v>
      </c>
      <c r="CZ16" s="660"/>
      <c r="DA16" s="662"/>
      <c r="DB16" s="664"/>
      <c r="DC16" s="658"/>
      <c r="DD16" s="641"/>
      <c r="DE16" s="643"/>
      <c r="DF16" s="643"/>
      <c r="DG16" s="646"/>
      <c r="DH16" s="649"/>
      <c r="DI16" s="651"/>
      <c r="DJ16" s="654"/>
      <c r="DK16" s="654"/>
      <c r="DL16" s="654"/>
      <c r="DM16" s="635"/>
      <c r="DN16" s="636"/>
      <c r="DO16" s="640"/>
      <c r="DP16" s="555" t="s">
        <v>13</v>
      </c>
      <c r="DQ16" s="660"/>
      <c r="DR16" s="662"/>
      <c r="DS16" s="664"/>
      <c r="DT16" s="658"/>
      <c r="DU16" s="641"/>
      <c r="DV16" s="643"/>
      <c r="DW16" s="643"/>
      <c r="DX16" s="646"/>
      <c r="DY16" s="649"/>
      <c r="DZ16" s="651"/>
      <c r="EA16" s="654"/>
      <c r="EB16" s="654"/>
      <c r="EC16" s="654"/>
      <c r="ED16" s="635"/>
      <c r="EE16" s="636"/>
      <c r="EF16" s="640"/>
      <c r="EG16" s="555" t="s">
        <v>13</v>
      </c>
      <c r="EH16" s="660"/>
      <c r="EI16" s="662"/>
      <c r="EJ16" s="664"/>
      <c r="EK16" s="658"/>
      <c r="EL16" s="641"/>
      <c r="EM16" s="643"/>
      <c r="EN16" s="643"/>
      <c r="EO16" s="646"/>
      <c r="EP16" s="649"/>
      <c r="EQ16" s="651"/>
      <c r="ER16" s="654"/>
      <c r="ES16" s="654"/>
      <c r="ET16" s="654"/>
      <c r="EU16" s="635"/>
      <c r="EV16" s="636"/>
      <c r="EW16" s="640"/>
      <c r="EX16" s="555" t="s">
        <v>13</v>
      </c>
      <c r="EY16" s="660"/>
      <c r="EZ16" s="662"/>
      <c r="FA16" s="664"/>
      <c r="FB16" s="658"/>
      <c r="FC16" s="641"/>
      <c r="FD16" s="643"/>
      <c r="FE16" s="643"/>
      <c r="FF16" s="646"/>
      <c r="FG16" s="649"/>
      <c r="FH16" s="651"/>
      <c r="FI16" s="654"/>
      <c r="FJ16" s="654"/>
      <c r="FK16" s="654"/>
      <c r="FL16" s="635"/>
      <c r="FM16" s="636"/>
      <c r="FN16" s="640"/>
      <c r="FO16" s="555" t="s">
        <v>13</v>
      </c>
      <c r="FP16" s="660"/>
      <c r="FQ16" s="662"/>
      <c r="FR16" s="664"/>
      <c r="FS16" s="658"/>
      <c r="FT16" s="641"/>
      <c r="FU16" s="643"/>
      <c r="FV16" s="643"/>
      <c r="FW16" s="646"/>
      <c r="FX16" s="649"/>
      <c r="FY16" s="651"/>
      <c r="FZ16" s="654"/>
      <c r="GA16" s="654"/>
      <c r="GB16" s="654"/>
      <c r="GC16" s="635"/>
      <c r="GD16" s="636"/>
      <c r="GE16" s="640"/>
      <c r="GF16" s="555" t="s">
        <v>13</v>
      </c>
      <c r="GG16" s="660"/>
      <c r="GH16" s="662"/>
      <c r="GI16" s="664"/>
      <c r="GJ16" s="658"/>
      <c r="GK16" s="641"/>
      <c r="GL16" s="643"/>
      <c r="GM16" s="643"/>
      <c r="GN16" s="646"/>
      <c r="GO16" s="649"/>
      <c r="GP16" s="651"/>
      <c r="GQ16" s="654"/>
      <c r="GR16" s="654"/>
      <c r="GS16" s="654"/>
      <c r="GT16" s="635"/>
      <c r="GU16" s="636"/>
      <c r="GV16" s="640"/>
      <c r="GW16" s="555" t="s">
        <v>13</v>
      </c>
      <c r="GX16" s="660"/>
      <c r="GY16" s="662"/>
      <c r="GZ16" s="664"/>
      <c r="HA16" s="658"/>
      <c r="HB16" s="641"/>
      <c r="HC16" s="643"/>
      <c r="HD16" s="643"/>
      <c r="HE16" s="646"/>
      <c r="HF16" s="649"/>
      <c r="HG16" s="651"/>
      <c r="HH16" s="654"/>
      <c r="HI16" s="654"/>
      <c r="HJ16" s="654"/>
      <c r="HK16" s="635"/>
      <c r="HL16" s="636"/>
      <c r="HM16" s="640"/>
      <c r="HN16" s="555" t="s">
        <v>13</v>
      </c>
      <c r="HO16" s="660"/>
      <c r="HP16" s="662"/>
      <c r="HQ16" s="664"/>
      <c r="HR16" s="658"/>
      <c r="HS16" s="641"/>
      <c r="HT16" s="643"/>
      <c r="HU16" s="643"/>
      <c r="HV16" s="646"/>
      <c r="HW16" s="649"/>
      <c r="HX16" s="651"/>
      <c r="HY16" s="654"/>
      <c r="HZ16" s="654"/>
      <c r="IA16" s="654"/>
      <c r="IB16" s="635"/>
      <c r="IC16" s="636"/>
      <c r="ID16" s="640"/>
      <c r="IE16" s="524"/>
    </row>
    <row r="17" spans="1:239" s="93" customFormat="1" ht="26.1" customHeight="1" thickBot="1" x14ac:dyDescent="0.35">
      <c r="A17" s="550" t="s">
        <v>11</v>
      </c>
      <c r="B17" s="545" t="s">
        <v>3</v>
      </c>
      <c r="C17" s="556" t="s">
        <v>12</v>
      </c>
      <c r="D17" s="546"/>
      <c r="E17" s="463"/>
      <c r="F17" s="463"/>
      <c r="G17" s="684"/>
      <c r="H17" s="527"/>
      <c r="I17" s="528"/>
      <c r="J17" s="528"/>
      <c r="K17" s="684"/>
      <c r="L17" s="684"/>
      <c r="M17" s="528"/>
      <c r="N17" s="529"/>
      <c r="O17" s="681"/>
      <c r="P17" s="681"/>
      <c r="Q17" s="530"/>
      <c r="R17" s="531"/>
      <c r="S17" s="677"/>
      <c r="T17" s="557"/>
      <c r="U17" s="531"/>
      <c r="V17" s="677"/>
      <c r="W17" s="677"/>
      <c r="X17" s="558"/>
      <c r="Y17" s="559">
        <v>30</v>
      </c>
      <c r="Z17" s="687"/>
      <c r="AA17" s="544"/>
      <c r="AB17" s="679"/>
      <c r="AC17" s="689"/>
      <c r="AD17" s="689"/>
      <c r="AE17" s="691"/>
      <c r="AF17" s="560" t="s">
        <v>3</v>
      </c>
      <c r="AG17" s="99"/>
      <c r="AH17" s="561"/>
      <c r="AI17" s="562">
        <v>16</v>
      </c>
      <c r="AJ17" s="660"/>
      <c r="AK17" s="662"/>
      <c r="AL17" s="664"/>
      <c r="AM17" s="658"/>
      <c r="AN17" s="642"/>
      <c r="AO17" s="644"/>
      <c r="AP17" s="644"/>
      <c r="AQ17" s="647"/>
      <c r="AR17" s="649"/>
      <c r="AS17" s="652"/>
      <c r="AT17" s="655"/>
      <c r="AU17" s="655"/>
      <c r="AV17" s="655"/>
      <c r="AW17" s="637"/>
      <c r="AX17" s="638"/>
      <c r="AY17" s="640"/>
      <c r="AZ17" s="562">
        <v>18</v>
      </c>
      <c r="BA17" s="660"/>
      <c r="BB17" s="662"/>
      <c r="BC17" s="664"/>
      <c r="BD17" s="658"/>
      <c r="BE17" s="642"/>
      <c r="BF17" s="644"/>
      <c r="BG17" s="644"/>
      <c r="BH17" s="647"/>
      <c r="BI17" s="649"/>
      <c r="BJ17" s="652"/>
      <c r="BK17" s="655"/>
      <c r="BL17" s="655"/>
      <c r="BM17" s="655"/>
      <c r="BN17" s="637"/>
      <c r="BO17" s="638"/>
      <c r="BP17" s="640"/>
      <c r="BQ17" s="562">
        <v>8</v>
      </c>
      <c r="BR17" s="660"/>
      <c r="BS17" s="662"/>
      <c r="BT17" s="664"/>
      <c r="BU17" s="658"/>
      <c r="BV17" s="642"/>
      <c r="BW17" s="644"/>
      <c r="BX17" s="644"/>
      <c r="BY17" s="647"/>
      <c r="BZ17" s="649"/>
      <c r="CA17" s="652"/>
      <c r="CB17" s="655"/>
      <c r="CC17" s="655"/>
      <c r="CD17" s="655"/>
      <c r="CE17" s="637"/>
      <c r="CF17" s="638"/>
      <c r="CG17" s="640"/>
      <c r="CH17" s="562">
        <v>18</v>
      </c>
      <c r="CI17" s="660"/>
      <c r="CJ17" s="662"/>
      <c r="CK17" s="664"/>
      <c r="CL17" s="658"/>
      <c r="CM17" s="642"/>
      <c r="CN17" s="644"/>
      <c r="CO17" s="644"/>
      <c r="CP17" s="647"/>
      <c r="CQ17" s="649"/>
      <c r="CR17" s="652"/>
      <c r="CS17" s="655"/>
      <c r="CT17" s="655"/>
      <c r="CU17" s="655"/>
      <c r="CV17" s="637"/>
      <c r="CW17" s="638"/>
      <c r="CX17" s="640"/>
      <c r="CY17" s="562">
        <v>16</v>
      </c>
      <c r="CZ17" s="660"/>
      <c r="DA17" s="662"/>
      <c r="DB17" s="664"/>
      <c r="DC17" s="658"/>
      <c r="DD17" s="642"/>
      <c r="DE17" s="644"/>
      <c r="DF17" s="644"/>
      <c r="DG17" s="647"/>
      <c r="DH17" s="649"/>
      <c r="DI17" s="652"/>
      <c r="DJ17" s="655"/>
      <c r="DK17" s="655"/>
      <c r="DL17" s="655"/>
      <c r="DM17" s="637"/>
      <c r="DN17" s="638"/>
      <c r="DO17" s="640"/>
      <c r="DP17" s="562">
        <v>18</v>
      </c>
      <c r="DQ17" s="660"/>
      <c r="DR17" s="662"/>
      <c r="DS17" s="664"/>
      <c r="DT17" s="658"/>
      <c r="DU17" s="642"/>
      <c r="DV17" s="644"/>
      <c r="DW17" s="644"/>
      <c r="DX17" s="647"/>
      <c r="DY17" s="649"/>
      <c r="DZ17" s="652"/>
      <c r="EA17" s="655"/>
      <c r="EB17" s="655"/>
      <c r="EC17" s="655"/>
      <c r="ED17" s="637"/>
      <c r="EE17" s="638"/>
      <c r="EF17" s="640"/>
      <c r="EG17" s="562">
        <v>16</v>
      </c>
      <c r="EH17" s="660"/>
      <c r="EI17" s="662"/>
      <c r="EJ17" s="664"/>
      <c r="EK17" s="658"/>
      <c r="EL17" s="642"/>
      <c r="EM17" s="644"/>
      <c r="EN17" s="644"/>
      <c r="EO17" s="647"/>
      <c r="EP17" s="649"/>
      <c r="EQ17" s="652"/>
      <c r="ER17" s="655"/>
      <c r="ES17" s="655"/>
      <c r="ET17" s="655"/>
      <c r="EU17" s="637"/>
      <c r="EV17" s="638"/>
      <c r="EW17" s="640"/>
      <c r="EX17" s="562">
        <v>12</v>
      </c>
      <c r="EY17" s="660"/>
      <c r="EZ17" s="662"/>
      <c r="FA17" s="664"/>
      <c r="FB17" s="658"/>
      <c r="FC17" s="642"/>
      <c r="FD17" s="644"/>
      <c r="FE17" s="644"/>
      <c r="FF17" s="647"/>
      <c r="FG17" s="649"/>
      <c r="FH17" s="652"/>
      <c r="FI17" s="655"/>
      <c r="FJ17" s="655"/>
      <c r="FK17" s="655"/>
      <c r="FL17" s="637"/>
      <c r="FM17" s="638"/>
      <c r="FN17" s="640"/>
      <c r="FO17" s="562">
        <v>16</v>
      </c>
      <c r="FP17" s="660"/>
      <c r="FQ17" s="662"/>
      <c r="FR17" s="664"/>
      <c r="FS17" s="658"/>
      <c r="FT17" s="642"/>
      <c r="FU17" s="644"/>
      <c r="FV17" s="644"/>
      <c r="FW17" s="647"/>
      <c r="FX17" s="649"/>
      <c r="FY17" s="652"/>
      <c r="FZ17" s="655"/>
      <c r="GA17" s="655"/>
      <c r="GB17" s="655"/>
      <c r="GC17" s="637"/>
      <c r="GD17" s="638"/>
      <c r="GE17" s="640"/>
      <c r="GF17" s="562">
        <v>18</v>
      </c>
      <c r="GG17" s="660"/>
      <c r="GH17" s="662"/>
      <c r="GI17" s="664"/>
      <c r="GJ17" s="658"/>
      <c r="GK17" s="642"/>
      <c r="GL17" s="644"/>
      <c r="GM17" s="644"/>
      <c r="GN17" s="647"/>
      <c r="GO17" s="649"/>
      <c r="GP17" s="652"/>
      <c r="GQ17" s="655"/>
      <c r="GR17" s="655"/>
      <c r="GS17" s="655"/>
      <c r="GT17" s="637"/>
      <c r="GU17" s="638"/>
      <c r="GV17" s="640"/>
      <c r="GW17" s="562">
        <v>16</v>
      </c>
      <c r="GX17" s="660"/>
      <c r="GY17" s="662"/>
      <c r="GZ17" s="664"/>
      <c r="HA17" s="658"/>
      <c r="HB17" s="642"/>
      <c r="HC17" s="644"/>
      <c r="HD17" s="644"/>
      <c r="HE17" s="647"/>
      <c r="HF17" s="649"/>
      <c r="HG17" s="652"/>
      <c r="HH17" s="655"/>
      <c r="HI17" s="655"/>
      <c r="HJ17" s="655"/>
      <c r="HK17" s="637"/>
      <c r="HL17" s="638"/>
      <c r="HM17" s="640"/>
      <c r="HN17" s="562">
        <v>18</v>
      </c>
      <c r="HO17" s="660"/>
      <c r="HP17" s="662"/>
      <c r="HQ17" s="664"/>
      <c r="HR17" s="658"/>
      <c r="HS17" s="642"/>
      <c r="HT17" s="644"/>
      <c r="HU17" s="644"/>
      <c r="HV17" s="647"/>
      <c r="HW17" s="649"/>
      <c r="HX17" s="652"/>
      <c r="HY17" s="655"/>
      <c r="HZ17" s="655"/>
      <c r="IA17" s="655"/>
      <c r="IB17" s="637"/>
      <c r="IC17" s="638"/>
      <c r="ID17" s="640"/>
      <c r="IE17" s="499"/>
    </row>
    <row r="18" spans="1:239" s="93" customFormat="1" ht="22.5" hidden="1" customHeight="1" thickBot="1" x14ac:dyDescent="0.3">
      <c r="A18" s="563"/>
      <c r="B18" s="564"/>
      <c r="C18" s="565"/>
      <c r="D18" s="566"/>
      <c r="E18" s="103"/>
      <c r="F18" s="103"/>
      <c r="G18" s="567"/>
      <c r="H18" s="568"/>
      <c r="I18" s="568"/>
      <c r="J18" s="568"/>
      <c r="K18" s="568"/>
      <c r="L18" s="567"/>
      <c r="M18" s="568"/>
      <c r="N18" s="103"/>
      <c r="O18" s="569"/>
      <c r="P18" s="569"/>
      <c r="Q18" s="570"/>
      <c r="R18" s="570"/>
      <c r="S18" s="569"/>
      <c r="T18" s="571"/>
      <c r="U18" s="570"/>
      <c r="V18" s="569"/>
      <c r="W18" s="569"/>
      <c r="X18" s="571"/>
      <c r="Y18" s="572"/>
      <c r="Z18" s="132"/>
      <c r="AA18" s="573"/>
      <c r="AB18" s="132"/>
      <c r="AC18" s="132"/>
      <c r="AD18" s="132"/>
      <c r="AE18" s="132"/>
      <c r="AF18" s="571"/>
      <c r="AG18" s="571"/>
      <c r="AH18" s="571"/>
      <c r="AI18" s="574" t="s">
        <v>36</v>
      </c>
      <c r="AJ18" s="567"/>
      <c r="AK18" s="132"/>
      <c r="AL18" s="132"/>
      <c r="AM18" s="132"/>
      <c r="AN18" s="575"/>
      <c r="AO18" s="573"/>
      <c r="AP18" s="573"/>
      <c r="AQ18" s="573"/>
      <c r="AR18" s="132"/>
      <c r="AS18" s="569"/>
      <c r="AT18" s="569"/>
      <c r="AU18" s="569"/>
      <c r="AV18" s="569"/>
      <c r="AW18" s="576"/>
      <c r="AX18" s="569"/>
      <c r="AY18" s="576"/>
      <c r="AZ18" s="574" t="s">
        <v>37</v>
      </c>
      <c r="BA18" s="567"/>
      <c r="BB18" s="132"/>
      <c r="BC18" s="132"/>
      <c r="BD18" s="132"/>
      <c r="BE18" s="575"/>
      <c r="BF18" s="573"/>
      <c r="BG18" s="573"/>
      <c r="BH18" s="573"/>
      <c r="BI18" s="132"/>
      <c r="BJ18" s="569"/>
      <c r="BK18" s="569"/>
      <c r="BL18" s="569"/>
      <c r="BM18" s="569"/>
      <c r="BN18" s="576"/>
      <c r="BO18" s="569"/>
      <c r="BP18" s="576"/>
      <c r="BQ18" s="574" t="s">
        <v>36</v>
      </c>
      <c r="BR18" s="567"/>
      <c r="BS18" s="132"/>
      <c r="BT18" s="132"/>
      <c r="BU18" s="132"/>
      <c r="BV18" s="575"/>
      <c r="BW18" s="573"/>
      <c r="BX18" s="573"/>
      <c r="BY18" s="573"/>
      <c r="BZ18" s="132"/>
      <c r="CA18" s="569"/>
      <c r="CB18" s="569"/>
      <c r="CC18" s="569"/>
      <c r="CD18" s="569"/>
      <c r="CE18" s="576"/>
      <c r="CF18" s="569"/>
      <c r="CG18" s="576"/>
      <c r="CH18" s="574" t="s">
        <v>37</v>
      </c>
      <c r="CI18" s="567"/>
      <c r="CJ18" s="132"/>
      <c r="CK18" s="132"/>
      <c r="CL18" s="132"/>
      <c r="CM18" s="575"/>
      <c r="CN18" s="573"/>
      <c r="CO18" s="573"/>
      <c r="CP18" s="573"/>
      <c r="CQ18" s="132"/>
      <c r="CR18" s="569"/>
      <c r="CS18" s="569"/>
      <c r="CT18" s="569"/>
      <c r="CU18" s="569"/>
      <c r="CV18" s="576"/>
      <c r="CW18" s="569"/>
      <c r="CX18" s="576"/>
      <c r="CY18" s="574" t="s">
        <v>36</v>
      </c>
      <c r="CZ18" s="567"/>
      <c r="DA18" s="132"/>
      <c r="DB18" s="132"/>
      <c r="DC18" s="132"/>
      <c r="DD18" s="575"/>
      <c r="DE18" s="573"/>
      <c r="DF18" s="573"/>
      <c r="DG18" s="573"/>
      <c r="DH18" s="132"/>
      <c r="DI18" s="569"/>
      <c r="DJ18" s="569"/>
      <c r="DK18" s="569"/>
      <c r="DL18" s="569"/>
      <c r="DM18" s="576"/>
      <c r="DN18" s="569"/>
      <c r="DO18" s="576"/>
      <c r="DP18" s="574" t="s">
        <v>37</v>
      </c>
      <c r="DQ18" s="567"/>
      <c r="DR18" s="132"/>
      <c r="DS18" s="132"/>
      <c r="DT18" s="132"/>
      <c r="DU18" s="575"/>
      <c r="DV18" s="573"/>
      <c r="DW18" s="573"/>
      <c r="DX18" s="573"/>
      <c r="DY18" s="132"/>
      <c r="DZ18" s="569"/>
      <c r="EA18" s="569"/>
      <c r="EB18" s="569"/>
      <c r="EC18" s="569"/>
      <c r="ED18" s="576"/>
      <c r="EE18" s="569"/>
      <c r="EF18" s="576"/>
      <c r="EG18" s="574" t="s">
        <v>36</v>
      </c>
      <c r="EH18" s="567"/>
      <c r="EI18" s="132"/>
      <c r="EJ18" s="132"/>
      <c r="EK18" s="132"/>
      <c r="EL18" s="575"/>
      <c r="EM18" s="573"/>
      <c r="EN18" s="573"/>
      <c r="EO18" s="573"/>
      <c r="EP18" s="132"/>
      <c r="EQ18" s="569"/>
      <c r="ER18" s="569"/>
      <c r="ES18" s="569"/>
      <c r="ET18" s="569"/>
      <c r="EU18" s="576"/>
      <c r="EV18" s="569"/>
      <c r="EW18" s="576"/>
      <c r="EX18" s="574" t="s">
        <v>37</v>
      </c>
      <c r="EY18" s="567"/>
      <c r="EZ18" s="132"/>
      <c r="FA18" s="132"/>
      <c r="FB18" s="132"/>
      <c r="FC18" s="575"/>
      <c r="FD18" s="573"/>
      <c r="FE18" s="573"/>
      <c r="FF18" s="573"/>
      <c r="FG18" s="132"/>
      <c r="FH18" s="569"/>
      <c r="FI18" s="569"/>
      <c r="FJ18" s="569"/>
      <c r="FK18" s="569"/>
      <c r="FL18" s="576"/>
      <c r="FM18" s="569"/>
      <c r="FN18" s="576"/>
      <c r="FO18" s="574" t="s">
        <v>36</v>
      </c>
      <c r="FP18" s="567"/>
      <c r="FQ18" s="132"/>
      <c r="FR18" s="132"/>
      <c r="FS18" s="132"/>
      <c r="FT18" s="575"/>
      <c r="FU18" s="573"/>
      <c r="FV18" s="573"/>
      <c r="FW18" s="573"/>
      <c r="FX18" s="132"/>
      <c r="FY18" s="569"/>
      <c r="FZ18" s="569"/>
      <c r="GA18" s="569"/>
      <c r="GB18" s="569"/>
      <c r="GC18" s="576"/>
      <c r="GD18" s="569"/>
      <c r="GE18" s="576"/>
      <c r="GF18" s="574" t="s">
        <v>37</v>
      </c>
      <c r="GG18" s="567"/>
      <c r="GH18" s="132"/>
      <c r="GI18" s="132"/>
      <c r="GJ18" s="132"/>
      <c r="GK18" s="575"/>
      <c r="GL18" s="573"/>
      <c r="GM18" s="573"/>
      <c r="GN18" s="573"/>
      <c r="GO18" s="132"/>
      <c r="GP18" s="569"/>
      <c r="GQ18" s="569"/>
      <c r="GR18" s="569"/>
      <c r="GS18" s="569"/>
      <c r="GT18" s="576"/>
      <c r="GU18" s="569"/>
      <c r="GV18" s="576"/>
      <c r="GW18" s="574" t="s">
        <v>36</v>
      </c>
      <c r="GX18" s="567"/>
      <c r="GY18" s="132"/>
      <c r="GZ18" s="132"/>
      <c r="HA18" s="132"/>
      <c r="HB18" s="575"/>
      <c r="HC18" s="573"/>
      <c r="HD18" s="573"/>
      <c r="HE18" s="573"/>
      <c r="HF18" s="132"/>
      <c r="HG18" s="569"/>
      <c r="HH18" s="569"/>
      <c r="HI18" s="569"/>
      <c r="HJ18" s="569"/>
      <c r="HK18" s="576"/>
      <c r="HL18" s="569"/>
      <c r="HM18" s="576"/>
      <c r="HN18" s="574" t="s">
        <v>37</v>
      </c>
      <c r="HO18" s="567"/>
      <c r="HP18" s="132"/>
      <c r="HQ18" s="132"/>
      <c r="HR18" s="132"/>
      <c r="HS18" s="575"/>
      <c r="HT18" s="573"/>
      <c r="HU18" s="573"/>
      <c r="HV18" s="573"/>
      <c r="HW18" s="132"/>
      <c r="HX18" s="569"/>
      <c r="HY18" s="569"/>
      <c r="HZ18" s="569"/>
      <c r="IA18" s="569"/>
      <c r="IB18" s="576"/>
      <c r="IC18" s="569"/>
      <c r="ID18" s="576"/>
      <c r="IE18" s="499"/>
    </row>
    <row r="19" spans="1:239" s="1" customFormat="1" ht="19.899999999999999" customHeight="1" x14ac:dyDescent="0.3">
      <c r="A19" s="226"/>
      <c r="B19" s="124"/>
      <c r="C19" s="80" t="s">
        <v>124</v>
      </c>
      <c r="D19" s="130"/>
      <c r="E19" s="26"/>
      <c r="F19" s="26"/>
      <c r="G19" s="80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112">
        <f>SUBTOTAL(9,Y21:Y33)</f>
        <v>112</v>
      </c>
      <c r="Z19" s="108"/>
      <c r="AA19" s="28"/>
      <c r="AB19" s="28"/>
      <c r="AC19" s="28"/>
      <c r="AD19" s="29"/>
      <c r="AE19" s="28"/>
      <c r="AF19" s="28"/>
      <c r="AG19" s="28"/>
      <c r="AH19" s="28"/>
      <c r="AI19" s="30"/>
      <c r="AJ19" s="31"/>
      <c r="AK19" s="31"/>
      <c r="AL19" s="31"/>
      <c r="AM19" s="31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1"/>
      <c r="BB19" s="31"/>
      <c r="BC19" s="31"/>
      <c r="BD19" s="31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1"/>
      <c r="BS19" s="31"/>
      <c r="BT19" s="31"/>
      <c r="BU19" s="31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1"/>
      <c r="CJ19" s="31"/>
      <c r="CK19" s="31"/>
      <c r="CL19" s="31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1"/>
      <c r="DA19" s="31"/>
      <c r="DB19" s="31"/>
      <c r="DC19" s="31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1"/>
      <c r="DR19" s="31"/>
      <c r="DS19" s="31"/>
      <c r="DT19" s="31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1"/>
      <c r="EI19" s="31"/>
      <c r="EJ19" s="31"/>
      <c r="EK19" s="31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1"/>
      <c r="EZ19" s="31"/>
      <c r="FA19" s="31"/>
      <c r="FB19" s="31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1"/>
      <c r="FQ19" s="31"/>
      <c r="FR19" s="31"/>
      <c r="FS19" s="31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1"/>
      <c r="GH19" s="31"/>
      <c r="GI19" s="31"/>
      <c r="GJ19" s="31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1"/>
      <c r="GY19" s="31"/>
      <c r="GZ19" s="31"/>
      <c r="HA19" s="31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1"/>
      <c r="HP19" s="31"/>
      <c r="HQ19" s="31"/>
      <c r="HR19" s="31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120"/>
    </row>
    <row r="20" spans="1:239" s="1" customFormat="1" ht="19.899999999999999" customHeight="1" x14ac:dyDescent="0.3">
      <c r="A20" s="227"/>
      <c r="B20" s="125"/>
      <c r="C20" s="59" t="s">
        <v>155</v>
      </c>
      <c r="D20" s="131"/>
      <c r="E20" s="16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13"/>
      <c r="Z20" s="109"/>
      <c r="AA20" s="15"/>
      <c r="AB20" s="15"/>
      <c r="AC20" s="65"/>
      <c r="AD20" s="58"/>
      <c r="AE20" s="58"/>
      <c r="AF20" s="58"/>
      <c r="AG20" s="58"/>
      <c r="AH20" s="58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68"/>
      <c r="HP20" s="68"/>
      <c r="HQ20" s="16"/>
      <c r="HR20" s="16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121"/>
    </row>
    <row r="21" spans="1:239" s="1" customFormat="1" ht="18" customHeight="1" thickBot="1" x14ac:dyDescent="0.35">
      <c r="A21" s="228" t="s">
        <v>163</v>
      </c>
      <c r="B21" s="126"/>
      <c r="C21" s="127" t="s">
        <v>212</v>
      </c>
      <c r="D21" s="253" t="s">
        <v>127</v>
      </c>
      <c r="E21" s="11">
        <v>2</v>
      </c>
      <c r="F21" s="11"/>
      <c r="G21" s="11"/>
      <c r="H21" s="12"/>
      <c r="I21" s="11"/>
      <c r="J21" s="11"/>
      <c r="K21" s="11"/>
      <c r="L21" s="11"/>
      <c r="M21" s="11"/>
      <c r="N21" s="11"/>
      <c r="O21" s="13"/>
      <c r="P21" s="13"/>
      <c r="Q21" s="11"/>
      <c r="R21" s="11"/>
      <c r="S21" s="11"/>
      <c r="T21" s="12"/>
      <c r="U21" s="11"/>
      <c r="V21" s="11"/>
      <c r="W21" s="11"/>
      <c r="X21" s="11"/>
      <c r="Y21" s="445">
        <v>4</v>
      </c>
      <c r="Z21" s="110"/>
      <c r="AA21" s="55">
        <f t="shared" ref="AA21" si="0">Y21*30</f>
        <v>120</v>
      </c>
      <c r="AB21" s="17">
        <f t="shared" ref="AB21" si="1">SUM(AC21:AE21)</f>
        <v>54</v>
      </c>
      <c r="AC21" s="73">
        <f t="shared" ref="AC21:AE21" si="2">$AI$17*AJ21+BA21*$AZ$17+BR21*$BQ$17+CI21*$CH$17+CZ21*$CY$17+DQ21*$DP$17+EH21*$EG$17+EY21*$EX$17+FP21*$FO$17+GX21*$GW$17+GG21*$GF$17+HO21*$HN$17</f>
        <v>0</v>
      </c>
      <c r="AD21" s="73">
        <f t="shared" si="2"/>
        <v>54</v>
      </c>
      <c r="AE21" s="73">
        <f t="shared" si="2"/>
        <v>0</v>
      </c>
      <c r="AF21" s="74">
        <f t="shared" ref="AF21" si="3">AA21-AB21</f>
        <v>66</v>
      </c>
      <c r="AG21" s="446">
        <f t="shared" ref="AG21" si="4">(AF21/AA21)</f>
        <v>0.55000000000000004</v>
      </c>
      <c r="AH21" s="72">
        <f t="shared" ref="AH21" si="5">AF21-SUM(AQ21,BH21,BY21,CP21,DG21,DX21,EO21,FF21,FW21,GN21,HE21,HV21)</f>
        <v>66</v>
      </c>
      <c r="AI21" s="143" t="str">
        <f>IF(SUM(AJ21:AL21)&lt;&gt;0,SUM(AJ21:AL21),"")</f>
        <v/>
      </c>
      <c r="AJ21" s="133"/>
      <c r="AK21" s="134"/>
      <c r="AL21" s="134"/>
      <c r="AM21" s="134"/>
      <c r="AN21" s="63" t="str">
        <f t="shared" ref="AN21:AP21" si="6">IF(AJ21&lt;&gt;0,$AI$17*AJ21,"")</f>
        <v/>
      </c>
      <c r="AO21" s="63" t="str">
        <f t="shared" si="6"/>
        <v/>
      </c>
      <c r="AP21" s="63" t="str">
        <f t="shared" si="6"/>
        <v/>
      </c>
      <c r="AQ21" s="87"/>
      <c r="AR21" s="145"/>
      <c r="AS21" s="64"/>
      <c r="AT21" s="64"/>
      <c r="AU21" s="64"/>
      <c r="AV21" s="64"/>
      <c r="AW21" s="64"/>
      <c r="AX21" s="64"/>
      <c r="AY21" s="63"/>
      <c r="AZ21" s="143">
        <f>IF(SUM(BA21:BD21)&lt;&gt;0,SUM(BA21:BD21),"")</f>
        <v>3</v>
      </c>
      <c r="BA21" s="133"/>
      <c r="BB21" s="134">
        <v>3</v>
      </c>
      <c r="BC21" s="134"/>
      <c r="BD21" s="134"/>
      <c r="BE21" s="63" t="str">
        <f t="shared" ref="BE21:BG21" si="7">IF(BA21&lt;&gt;0,$AZ$17*BA21,"")</f>
        <v/>
      </c>
      <c r="BF21" s="63">
        <f t="shared" si="7"/>
        <v>54</v>
      </c>
      <c r="BG21" s="63" t="str">
        <f t="shared" si="7"/>
        <v/>
      </c>
      <c r="BH21" s="87"/>
      <c r="BI21" s="145"/>
      <c r="BJ21" s="64"/>
      <c r="BK21" s="64"/>
      <c r="BL21" s="64"/>
      <c r="BM21" s="64"/>
      <c r="BN21" s="64"/>
      <c r="BO21" s="64"/>
      <c r="BP21" s="63"/>
      <c r="BQ21" s="143" t="str">
        <f>IF(SUM(BR21:BU21)&lt;&gt;0,SUM(BR21:BU21),"")</f>
        <v/>
      </c>
      <c r="BR21" s="133"/>
      <c r="BS21" s="134"/>
      <c r="BT21" s="134"/>
      <c r="BU21" s="134"/>
      <c r="BV21" s="63" t="str">
        <f t="shared" ref="BV21:BX21" si="8">IF(BR21&lt;&gt;0,$BQ$17*BR21,"")</f>
        <v/>
      </c>
      <c r="BW21" s="63" t="str">
        <f t="shared" si="8"/>
        <v/>
      </c>
      <c r="BX21" s="63" t="str">
        <f t="shared" si="8"/>
        <v/>
      </c>
      <c r="BY21" s="87"/>
      <c r="BZ21" s="145"/>
      <c r="CA21" s="64"/>
      <c r="CB21" s="64"/>
      <c r="CC21" s="64"/>
      <c r="CD21" s="64"/>
      <c r="CE21" s="64"/>
      <c r="CF21" s="64"/>
      <c r="CG21" s="63"/>
      <c r="CH21" s="143" t="str">
        <f>IF(SUM(CI21:CL21)&lt;&gt;0,SUM(CI21:CL21),"")</f>
        <v/>
      </c>
      <c r="CI21" s="133"/>
      <c r="CJ21" s="134"/>
      <c r="CK21" s="134"/>
      <c r="CL21" s="134"/>
      <c r="CM21" s="63" t="str">
        <f t="shared" ref="CM21:CO21" si="9">IF(CI21&lt;&gt;0,$CH$17*CI21,"")</f>
        <v/>
      </c>
      <c r="CN21" s="63" t="str">
        <f t="shared" si="9"/>
        <v/>
      </c>
      <c r="CO21" s="63" t="str">
        <f t="shared" si="9"/>
        <v/>
      </c>
      <c r="CP21" s="87"/>
      <c r="CQ21" s="145"/>
      <c r="CR21" s="64"/>
      <c r="CS21" s="64"/>
      <c r="CT21" s="64"/>
      <c r="CU21" s="64"/>
      <c r="CV21" s="64"/>
      <c r="CW21" s="64"/>
      <c r="CX21" s="63"/>
      <c r="CY21" s="143" t="str">
        <f>IF(SUM(CZ21:DC21)&lt;&gt;0,SUM(CZ21:DC21),"")</f>
        <v/>
      </c>
      <c r="CZ21" s="133"/>
      <c r="DA21" s="134"/>
      <c r="DB21" s="134"/>
      <c r="DC21" s="134"/>
      <c r="DD21" s="63" t="str">
        <f t="shared" ref="DD21" si="10">IF(CZ21&lt;&gt;0,$AI$17*CZ21,"")</f>
        <v/>
      </c>
      <c r="DE21" s="63" t="str">
        <f t="shared" ref="DE21" si="11">IF(DA21&lt;&gt;0,$AI$17*DA21,"")</f>
        <v/>
      </c>
      <c r="DF21" s="63" t="str">
        <f t="shared" ref="DF21" si="12">IF(DB21&lt;&gt;0,$AI$17*DB21,"")</f>
        <v/>
      </c>
      <c r="DG21" s="87"/>
      <c r="DH21" s="145"/>
      <c r="DI21" s="64"/>
      <c r="DJ21" s="64"/>
      <c r="DK21" s="64"/>
      <c r="DL21" s="64"/>
      <c r="DM21" s="64"/>
      <c r="DN21" s="64"/>
      <c r="DO21" s="63"/>
      <c r="DP21" s="143" t="str">
        <f>IF(SUM(DQ21:DT21)&lt;&gt;0,SUM(DQ21:DT21),"")</f>
        <v/>
      </c>
      <c r="DQ21" s="133"/>
      <c r="DR21" s="134"/>
      <c r="DS21" s="134"/>
      <c r="DT21" s="134"/>
      <c r="DU21" s="63"/>
      <c r="DV21" s="63"/>
      <c r="DW21" s="63"/>
      <c r="DX21" s="87"/>
      <c r="DY21" s="145"/>
      <c r="DZ21" s="64"/>
      <c r="EA21" s="64"/>
      <c r="EB21" s="64"/>
      <c r="EC21" s="64"/>
      <c r="ED21" s="64"/>
      <c r="EE21" s="64"/>
      <c r="EF21" s="63"/>
      <c r="EG21" s="143" t="str">
        <f>IF(SUM(EH21:EK21)&lt;&gt;0,SUM(EH21:EK21),"")</f>
        <v/>
      </c>
      <c r="EH21" s="133"/>
      <c r="EI21" s="134"/>
      <c r="EJ21" s="134"/>
      <c r="EK21" s="134"/>
      <c r="EL21" s="63"/>
      <c r="EM21" s="63"/>
      <c r="EN21" s="63"/>
      <c r="EO21" s="87"/>
      <c r="EP21" s="145"/>
      <c r="EQ21" s="64"/>
      <c r="ER21" s="64"/>
      <c r="ES21" s="64"/>
      <c r="ET21" s="64"/>
      <c r="EU21" s="64"/>
      <c r="EV21" s="64"/>
      <c r="EW21" s="63"/>
      <c r="EX21" s="143" t="str">
        <f>IF(SUM(EY21:FB21)&lt;&gt;0,SUM(EY21:FB21),"")</f>
        <v/>
      </c>
      <c r="EY21" s="133"/>
      <c r="EZ21" s="134"/>
      <c r="FA21" s="134"/>
      <c r="FB21" s="134"/>
      <c r="FC21" s="63" t="str">
        <f t="shared" ref="FC21:FE21" si="13">IF(EY21&lt;&gt;0,$EX$17*EY21,"")</f>
        <v/>
      </c>
      <c r="FD21" s="63" t="str">
        <f t="shared" si="13"/>
        <v/>
      </c>
      <c r="FE21" s="63" t="str">
        <f t="shared" si="13"/>
        <v/>
      </c>
      <c r="FF21" s="87"/>
      <c r="FG21" s="145" t="str">
        <f t="shared" ref="FG21" si="14">IF(FB21&lt;&gt;0,$EX$17*FB21,"")</f>
        <v/>
      </c>
      <c r="FH21" s="64" t="str">
        <f t="shared" ref="FH21" si="15">IF(($O21=$EX$15),"КП","")</f>
        <v/>
      </c>
      <c r="FI21" s="64" t="str">
        <f t="shared" ref="FI21" si="16">IF(($P21=$EX$15),"КР","")</f>
        <v/>
      </c>
      <c r="FJ21" s="64" t="str">
        <f t="shared" ref="FJ21" si="17">IF(($Q21=$EX$15),"РГР",IF(($R21=$EX$15),"РГР",IF(($S21=$EX$15),"РГР",IF(($T21=$EX$15),"РГР",""))))</f>
        <v/>
      </c>
      <c r="FK21" s="64" t="str">
        <f t="shared" ref="FK21" si="18">IF(($U21=$EX$15),"контр",IF(($V21=$EX$15),"контр",IF(($W21=$EX$15),"контр",IF(($X21=$EX$15),"контр",""))))</f>
        <v/>
      </c>
      <c r="FL21" s="64" t="str">
        <f t="shared" ref="FL21" si="19">IF(($E21=$EX$15),"іспит",IF(($F21=$EX$15),"іспит",IF(($G21=$EX$15),"іспит",IF(($H21=$EX$15),"іспит",""))))</f>
        <v/>
      </c>
      <c r="FM21" s="64" t="str">
        <f t="shared" ref="FM21" si="20">IF(($I21=$EX$15),"залік",IF(($K21=$EX$15),"залік",IF(($L21=$EX$15),"залік",IF(($M21=$EX$15),"залік",IF(($N21=$EX$15),"залік","")))))</f>
        <v/>
      </c>
      <c r="FN21" s="63" t="str">
        <f t="shared" ref="FN21" si="21">IF(SUM(EY21:FA21)&lt;&gt;0,SUM(FC21:FF21),"")</f>
        <v/>
      </c>
      <c r="FO21" s="143" t="str">
        <f t="shared" ref="FO21" si="22">IF(SUM(FP21:FR21)&lt;&gt;0,SUM(FP21:FR21),"")</f>
        <v/>
      </c>
      <c r="FP21" s="133"/>
      <c r="FQ21" s="134"/>
      <c r="FR21" s="134"/>
      <c r="FS21" s="134"/>
      <c r="FT21" s="63" t="str">
        <f t="shared" ref="FT21:FV21" si="23">IF(FP21&lt;&gt;0,$FO$17*FP21,"")</f>
        <v/>
      </c>
      <c r="FU21" s="63" t="str">
        <f t="shared" si="23"/>
        <v/>
      </c>
      <c r="FV21" s="63" t="str">
        <f t="shared" si="23"/>
        <v/>
      </c>
      <c r="FW21" s="87"/>
      <c r="FX21" s="145" t="str">
        <f t="shared" ref="FX21" si="24">IF(FS21&lt;&gt;0,$FO$17*FS21,"")</f>
        <v/>
      </c>
      <c r="FY21" s="64" t="str">
        <f t="shared" ref="FY21" si="25">IF(($O21=$FO$15),"КП","")</f>
        <v/>
      </c>
      <c r="FZ21" s="64" t="str">
        <f t="shared" ref="FZ21" si="26">IF(($P21=$FO$15),"КР","")</f>
        <v/>
      </c>
      <c r="GA21" s="64" t="str">
        <f t="shared" ref="GA21" si="27">IF(($Q21=$FO$15),"РГР",IF(($R21=$FO$15),"РГР",IF(($S21=$FO$15),"РГР",IF(($T21=$FO$15),"РГР",""))))</f>
        <v/>
      </c>
      <c r="GB21" s="64" t="str">
        <f t="shared" ref="GB21" si="28">IF(($U21=$FO$15),"контр",IF(($V21=$FO$15),"контр",IF(($W21=$FO$15),"контр",IF(($X21=$FO$15),"контр",""))))</f>
        <v/>
      </c>
      <c r="GC21" s="64" t="str">
        <f t="shared" ref="GC21" si="29">IF(($E21=$FO$15),"іспит",IF(($F21=$FO$15),"іспит",IF(($G21=$FO$15),"іспит",IF(($H21=$FO$15),"іспит",""))))</f>
        <v/>
      </c>
      <c r="GD21" s="64" t="str">
        <f t="shared" ref="GD21" si="30">IF(($I21=$FO$15),"залік",IF(($K21=$FO$15),"залік",IF(($L21=$FO$15),"залік",IF(($M21=$FO$15),"залік",IF(($N21=$FO$15),"залік","")))))</f>
        <v/>
      </c>
      <c r="GE21" s="63" t="str">
        <f t="shared" ref="GE21" si="31">IF(SUM(FP21:FR21)&lt;&gt;0,SUM(FT21:FW21),"")</f>
        <v/>
      </c>
      <c r="GF21" s="143" t="str">
        <f t="shared" ref="GF21" si="32">IF(SUM(GG21:GI21)&lt;&gt;0,SUM(GG21:GI21),"")</f>
        <v/>
      </c>
      <c r="GG21" s="133"/>
      <c r="GH21" s="134"/>
      <c r="GI21" s="134"/>
      <c r="GJ21" s="134"/>
      <c r="GK21" s="63" t="str">
        <f t="shared" ref="GK21:GM21" si="33">IF(GG21&lt;&gt;0,$GF$17*GG21,"")</f>
        <v/>
      </c>
      <c r="GL21" s="63" t="str">
        <f t="shared" si="33"/>
        <v/>
      </c>
      <c r="GM21" s="63" t="str">
        <f t="shared" si="33"/>
        <v/>
      </c>
      <c r="GN21" s="87"/>
      <c r="GO21" s="145" t="str">
        <f t="shared" ref="GO21" si="34">IF(GJ21&lt;&gt;0,$GF$17*GJ21,"")</f>
        <v/>
      </c>
      <c r="GP21" s="64" t="str">
        <f t="shared" ref="GP21" si="35">IF(($O21=$GF$15),"КП","")</f>
        <v/>
      </c>
      <c r="GQ21" s="64" t="str">
        <f t="shared" ref="GQ21" si="36">IF(($P21=$GF$15),"КР","")</f>
        <v/>
      </c>
      <c r="GR21" s="64" t="str">
        <f t="shared" ref="GR21" si="37">IF(($Q21=$GF$15),"РГР",IF(($R21=$GF$15),"РГР",IF(($S21=$GF$15),"РГР",IF(($T21=$GF$15),"РГР",""))))</f>
        <v/>
      </c>
      <c r="GS21" s="64" t="str">
        <f t="shared" ref="GS21" si="38">IF(($U21=$GF$15),"контр",IF(($V21=$GF$15),"контр",IF(($W21=$GF$15),"контр",IF(($X21=$GF$15),"контр",""))))</f>
        <v/>
      </c>
      <c r="GT21" s="64" t="str">
        <f t="shared" ref="GT21" si="39">IF(($E21=$GF$15),"іспит",IF(($F21=$GF$15),"іспит",IF(($G21=$GF$15),"іспит",IF(($H21=$GF$15),"іспит",""))))</f>
        <v/>
      </c>
      <c r="GU21" s="64" t="str">
        <f t="shared" ref="GU21" si="40">IF(($I21=$GF$15),"залік",IF(($K21=$GF$15),"залік",IF(($L21=$GF$15),"залік",IF(($M21=$GF$15),"залік",IF(($N21=$GF$15),"залік","")))))</f>
        <v/>
      </c>
      <c r="GV21" s="63" t="str">
        <f t="shared" ref="GV21" si="41">IF(SUM(GG21:GI21)&lt;&gt;0,SUM(GK21:GN21),"")</f>
        <v/>
      </c>
      <c r="GW21" s="143" t="str">
        <f t="shared" ref="GW21" si="42">IF(SUM(GX21:GZ21)&lt;&gt;0,SUM(GX21:GZ21),"")</f>
        <v/>
      </c>
      <c r="GX21" s="133"/>
      <c r="GY21" s="134"/>
      <c r="GZ21" s="134"/>
      <c r="HA21" s="134"/>
      <c r="HB21" s="63" t="str">
        <f t="shared" ref="HB21:HD21" si="43">IF(GX21&lt;&gt;0,$GW$17*GX21,"")</f>
        <v/>
      </c>
      <c r="HC21" s="63" t="str">
        <f t="shared" si="43"/>
        <v/>
      </c>
      <c r="HD21" s="63" t="str">
        <f t="shared" si="43"/>
        <v/>
      </c>
      <c r="HE21" s="87"/>
      <c r="HF21" s="145" t="str">
        <f t="shared" ref="HF21" si="44">IF(HA21&lt;&gt;0,$GW$17*HA21,"")</f>
        <v/>
      </c>
      <c r="HG21" s="64" t="str">
        <f t="shared" ref="HG21" si="45">IF(($O21=$GW$15),"КП","")</f>
        <v/>
      </c>
      <c r="HH21" s="64" t="str">
        <f t="shared" ref="HH21" si="46">IF(($P21=$GW$15),"КР","")</f>
        <v/>
      </c>
      <c r="HI21" s="64" t="str">
        <f t="shared" ref="HI21" si="47">IF(($Q21=$GW$15),"РГР",IF(($R21=$GW$15),"РГР",IF(($S21=$GW$15),"РГР",IF(($T21=$GW$15),"РГР",""))))</f>
        <v/>
      </c>
      <c r="HJ21" s="64" t="str">
        <f t="shared" ref="HJ21" si="48">IF(($U21=$GW$15),"контр",IF(($V21=$GW$15),"контр",IF(($W21=$GW$15),"контр",IF(($X21=$GW$15),"контр",""))))</f>
        <v/>
      </c>
      <c r="HK21" s="64" t="str">
        <f t="shared" ref="HK21" si="49">IF(($E21=$GW$15),"іспит",IF(($F21=$GW$15),"іспит",IF(($G21=$GW$15),"іспит",IF(($H21=$GW$15),"іспит",""))))</f>
        <v/>
      </c>
      <c r="HL21" s="64" t="str">
        <f t="shared" ref="HL21" si="50">IF(($I21=$GW$15),"залік",IF(($K21=$GW$15),"залік",IF(($L21=$GW$15),"залік",IF(($M21=$GW$15),"залік",IF(($N21=$GW$15),"залік","")))))</f>
        <v/>
      </c>
      <c r="HM21" s="63" t="str">
        <f t="shared" ref="HM21" si="51">IF(SUM(GX21:GZ21)&lt;&gt;0,SUM(HB21:HE21),"")</f>
        <v/>
      </c>
      <c r="HN21" s="143" t="str">
        <f t="shared" ref="HN21" si="52">IF(SUM(HO21:HQ21)&lt;&gt;0,SUM(HO21:HQ21),"")</f>
        <v/>
      </c>
      <c r="HO21" s="133"/>
      <c r="HP21" s="134"/>
      <c r="HQ21" s="134"/>
      <c r="HR21" s="134"/>
      <c r="HS21" s="63" t="str">
        <f t="shared" ref="HS21:HU21" si="53">IF(HO21&lt;&gt;0,$HN$17*HO21,"")</f>
        <v/>
      </c>
      <c r="HT21" s="63" t="str">
        <f t="shared" si="53"/>
        <v/>
      </c>
      <c r="HU21" s="63" t="str">
        <f t="shared" si="53"/>
        <v/>
      </c>
      <c r="HV21" s="87"/>
      <c r="HW21" s="145" t="str">
        <f t="shared" ref="HW21" si="54">IF(HR21&lt;&gt;0,$GW$17*HR21,"")</f>
        <v/>
      </c>
      <c r="HX21" s="64" t="str">
        <f t="shared" ref="HX21" si="55">IF(($O21=$HN$15),"КП","")</f>
        <v/>
      </c>
      <c r="HY21" s="64" t="str">
        <f t="shared" ref="HY21" si="56">IF(($P21=$HN$15),"КР","")</f>
        <v/>
      </c>
      <c r="HZ21" s="64" t="str">
        <f t="shared" ref="HZ21" si="57">IF(($Q21=$HN$15),"РГР",IF(($R21=$HN$15),"РГР",IF(($S21=$HN$15),"РГР",IF(($T21=$HN$15),"РГР",""))))</f>
        <v/>
      </c>
      <c r="IA21" s="64" t="str">
        <f t="shared" ref="IA21" si="58">IF(($U21=$HN$15),"контр",IF(($V21=$HN$15),"контр",IF(($W21=$HN$15),"контр",IF(($X21=$HN$15),"контр",""))))</f>
        <v/>
      </c>
      <c r="IB21" s="64" t="str">
        <f t="shared" ref="IB21" si="59">IF(($E21=$HN$15),"іспит",IF(($F21=$HN$15),"іспит",IF(($G21=$HN$15),"іспит",IF(($H21=$HN$15),"іспит",""))))</f>
        <v/>
      </c>
      <c r="IC21" s="64" t="str">
        <f t="shared" ref="IC21" si="60">IF(($I21=$HN$15),"залік",IF(($K21=$HN$15),"залік",IF(($L21=$HN$15),"залік",IF(($M21=$HN$15),"залік",IF(($N21=$HN$15),"залік","")))))</f>
        <v/>
      </c>
      <c r="ID21" s="63" t="str">
        <f t="shared" ref="ID21" si="61">IF(SUM(HO21:HQ21)&lt;&gt;0,SUM(HS21:HV21),"")</f>
        <v/>
      </c>
      <c r="IE21" s="211"/>
    </row>
    <row r="22" spans="1:239" s="1" customFormat="1" ht="19.899999999999999" customHeight="1" thickBot="1" x14ac:dyDescent="0.35">
      <c r="A22" s="227"/>
      <c r="B22" s="125"/>
      <c r="C22" s="195" t="s">
        <v>84</v>
      </c>
      <c r="D22" s="131"/>
      <c r="E22" s="16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55">
        <f>SUM(Y21:Z21)</f>
        <v>4</v>
      </c>
      <c r="Z22" s="113"/>
      <c r="AA22" s="196">
        <f>SUM(AA21:AA21)</f>
        <v>120</v>
      </c>
      <c r="AB22" s="15"/>
      <c r="AC22" s="65"/>
      <c r="AD22" s="58"/>
      <c r="AE22" s="58"/>
      <c r="AF22" s="58"/>
      <c r="AG22" s="58" t="s">
        <v>3</v>
      </c>
      <c r="AH22" s="58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 t="str">
        <f t="shared" ref="AZ22:AZ45" si="62">IF(SUM(BA22:BD22)&lt;&gt;0,SUM(BA22:BD22),"")</f>
        <v/>
      </c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 t="str">
        <f t="shared" ref="BQ22:BQ45" si="63">IF(SUM(BR22:BU22)&lt;&gt;0,SUM(BR22:BU22),"")</f>
        <v/>
      </c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 t="str">
        <f t="shared" ref="CH22:CH45" si="64">IF(SUM(CI22:CL22)&lt;&gt;0,SUM(CI22:CL22),"")</f>
        <v/>
      </c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 t="str">
        <f t="shared" ref="CY22:CY45" si="65">IF(SUM(CZ22:DC22)&lt;&gt;0,SUM(CZ22:DC22),"")</f>
        <v/>
      </c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 t="str">
        <f t="shared" ref="DP22:DP45" si="66">IF(SUM(DQ22:DT22)&lt;&gt;0,SUM(DQ22:DT22),"")</f>
        <v/>
      </c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 t="str">
        <f t="shared" ref="EG22:EG45" si="67">IF(SUM(EH22:EK22)&lt;&gt;0,SUM(EH22:EK22),"")</f>
        <v/>
      </c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 t="str">
        <f t="shared" ref="EX22:EX45" si="68">IF(SUM(EY22:FB22)&lt;&gt;0,SUM(EY22:FB22),"")</f>
        <v/>
      </c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68"/>
      <c r="HP22" s="68"/>
      <c r="HQ22" s="16"/>
      <c r="HR22" s="16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212"/>
    </row>
    <row r="23" spans="1:239" s="1" customFormat="1" ht="19.899999999999999" customHeight="1" x14ac:dyDescent="0.3">
      <c r="A23" s="227"/>
      <c r="B23" s="125"/>
      <c r="C23" s="59" t="s">
        <v>161</v>
      </c>
      <c r="D23" s="131"/>
      <c r="E23" s="16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13"/>
      <c r="Z23" s="109"/>
      <c r="AA23" s="245"/>
      <c r="AB23" s="15"/>
      <c r="AC23" s="65"/>
      <c r="AD23" s="58"/>
      <c r="AE23" s="58"/>
      <c r="AF23" s="58"/>
      <c r="AG23" s="58"/>
      <c r="AH23" s="58">
        <f>AF23-SUM(AQ23,BH23,BY23,CP23,DG23,DX23,EO23,FF23,FW23,GN23,HE23,HV23)</f>
        <v>0</v>
      </c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 t="str">
        <f t="shared" si="62"/>
        <v/>
      </c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 t="str">
        <f t="shared" si="63"/>
        <v/>
      </c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 t="str">
        <f t="shared" si="64"/>
        <v/>
      </c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 t="str">
        <f t="shared" si="65"/>
        <v/>
      </c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 t="str">
        <f t="shared" si="66"/>
        <v/>
      </c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 t="str">
        <f t="shared" si="67"/>
        <v/>
      </c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 t="str">
        <f t="shared" si="68"/>
        <v/>
      </c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68"/>
      <c r="HP23" s="68"/>
      <c r="HQ23" s="16"/>
      <c r="HR23" s="16"/>
      <c r="HS23" s="68" t="str">
        <f>IF(HO23&lt;&gt;0,$HN$17*HO23,"")</f>
        <v/>
      </c>
      <c r="HT23" s="68" t="str">
        <f>IF(HP23&lt;&gt;0,$HN$17*HP23,"")</f>
        <v/>
      </c>
      <c r="HU23" s="68" t="str">
        <f>IF(HQ23&lt;&gt;0,$HN$17*HQ23,"")</f>
        <v/>
      </c>
      <c r="HV23" s="68"/>
      <c r="HW23" s="68" t="str">
        <f>IF(HR23&lt;&gt;0,$GW$17*HR23,"")</f>
        <v/>
      </c>
      <c r="HX23" s="68" t="str">
        <f>IF(($O23=$HN$15),"КП","")</f>
        <v/>
      </c>
      <c r="HY23" s="68" t="str">
        <f>IF(($P23=$HN$15),"КР","")</f>
        <v/>
      </c>
      <c r="HZ23" s="68" t="str">
        <f>IF(($Q23=$HN$15),"РГР",IF(($R23=$HN$15),"РГР",IF(($S23=$HN$15),"РГР",IF(($T23=$HN$15),"РГР",""))))</f>
        <v/>
      </c>
      <c r="IA23" s="68" t="str">
        <f>IF(($U23=$HN$15),"контр",IF(($V23=$HN$15),"контр",IF(($W23=$HN$15),"контр",IF(($X23=$HN$15),"контр",""))))</f>
        <v/>
      </c>
      <c r="IB23" s="68" t="str">
        <f>IF(($E23=$HN$15),"іспит",IF(($F23=$HN$15),"іспит",IF(($G23=$HN$15),"іспит",IF(($H23=$HN$15),"іспит",""))))</f>
        <v/>
      </c>
      <c r="IC23" s="68" t="str">
        <f>IF(($I23=$HN$15),"залік",IF(($K23=$HN$15),"залік",IF(($L23=$HN$15),"залік",IF(($M23=$HN$15),"залік",IF(($N23=$HN$15),"залік","")))))</f>
        <v/>
      </c>
      <c r="ID23" s="68" t="str">
        <f>IF(SUM(HO23:HQ23)&lt;&gt;0,SUM(HS23:HV23),"")</f>
        <v/>
      </c>
      <c r="IE23" s="212"/>
    </row>
    <row r="24" spans="1:239" s="1" customFormat="1" ht="18" customHeight="1" x14ac:dyDescent="0.3">
      <c r="A24" s="228" t="s">
        <v>164</v>
      </c>
      <c r="B24" s="126"/>
      <c r="C24" s="589" t="s">
        <v>218</v>
      </c>
      <c r="D24" s="590" t="s">
        <v>213</v>
      </c>
      <c r="E24" s="591"/>
      <c r="F24" s="591"/>
      <c r="G24" s="591"/>
      <c r="H24" s="592"/>
      <c r="I24" s="591"/>
      <c r="J24" s="591"/>
      <c r="K24" s="591"/>
      <c r="L24" s="591"/>
      <c r="M24" s="591"/>
      <c r="N24" s="588">
        <v>1</v>
      </c>
      <c r="O24" s="14"/>
      <c r="P24" s="14"/>
      <c r="Q24" s="11"/>
      <c r="R24" s="11"/>
      <c r="S24" s="11"/>
      <c r="T24" s="12"/>
      <c r="U24" s="11"/>
      <c r="V24" s="11"/>
      <c r="W24" s="11"/>
      <c r="X24" s="11"/>
      <c r="Y24" s="114">
        <v>4</v>
      </c>
      <c r="Z24" s="110"/>
      <c r="AA24" s="55">
        <f t="shared" ref="AA24:AA30" si="69">Y24*30</f>
        <v>120</v>
      </c>
      <c r="AB24" s="17">
        <f t="shared" ref="AB24:AB28" si="70">SUM(AC24:AE24)</f>
        <v>48</v>
      </c>
      <c r="AC24" s="73">
        <f t="shared" ref="AC24:AC28" si="71">$AI$17*AJ24+BA24*$AZ$17+BR24*$BQ$17+CI24*$CH$17+CZ24*$CY$17+DQ24*$DP$17+EH24*$EG$17+EY24*$EX$17+FP24*$FO$17+GX24*$GW$17+GG24*$GF$17+HO24*$HN$17</f>
        <v>32</v>
      </c>
      <c r="AD24" s="73">
        <f t="shared" ref="AD24:AD28" si="72">$AI$17*AK24+BB24*$AZ$17+BS24*$BQ$17+CJ24*$CH$17+DA24*$CY$17+DR24*$DP$17+EI24*$EG$17+EZ24*$EX$17+FQ24*$FO$17+GY24*$GW$17+GH24*$GF$17+HP24*$HN$17</f>
        <v>16</v>
      </c>
      <c r="AE24" s="73">
        <f t="shared" ref="AE24:AE28" si="73">$AI$17*AL24+BC24*$AZ$17+BT24*$BQ$17+CK24*$CH$17+DB24*$CY$17+DS24*$DP$17+EJ24*$EG$17+FA24*$EX$17+FR24*$FO$17+GZ24*$GW$17+GI24*$GF$17+HQ24*$HN$17</f>
        <v>0</v>
      </c>
      <c r="AF24" s="74">
        <f t="shared" ref="AF24:AF29" si="74">AA24-AB24</f>
        <v>72</v>
      </c>
      <c r="AG24" s="446">
        <f t="shared" ref="AG24:AG29" si="75">(AF24/AA24)</f>
        <v>0.6</v>
      </c>
      <c r="AH24" s="72">
        <f>AF24-SUM(AQ24,BH24,BY24,CP24,DG24,DX24,EO24,FF24,FW24,GN24,HE24,HV24)</f>
        <v>72</v>
      </c>
      <c r="AI24" s="141">
        <f>IF(SUM(AJ24:AL24)&lt;&gt;0,SUM(AJ24:AL24),"")</f>
        <v>3</v>
      </c>
      <c r="AJ24" s="596">
        <v>2</v>
      </c>
      <c r="AK24" s="597">
        <v>1</v>
      </c>
      <c r="AL24" s="598"/>
      <c r="AM24" s="134"/>
      <c r="AN24" s="63">
        <f t="shared" ref="AN24:AN28" si="76">IF(AJ24&lt;&gt;0,$AI$17*AJ24,"")</f>
        <v>32</v>
      </c>
      <c r="AO24" s="63">
        <f t="shared" ref="AO24:AO28" si="77">IF(AK24&lt;&gt;0,$AI$17*AK24,"")</f>
        <v>16</v>
      </c>
      <c r="AP24" s="63" t="str">
        <f t="shared" ref="AP24:AP28" si="78">IF(AL24&lt;&gt;0,$AI$17*AL24,"")</f>
        <v/>
      </c>
      <c r="AQ24" s="87"/>
      <c r="AR24" s="145"/>
      <c r="AS24" s="64"/>
      <c r="AT24" s="64"/>
      <c r="AU24" s="64"/>
      <c r="AV24" s="64"/>
      <c r="AW24" s="64"/>
      <c r="AX24" s="64"/>
      <c r="AY24" s="63"/>
      <c r="AZ24" s="143" t="str">
        <f t="shared" si="62"/>
        <v/>
      </c>
      <c r="BA24" s="599"/>
      <c r="BB24" s="600"/>
      <c r="BC24" s="600"/>
      <c r="BD24" s="134"/>
      <c r="BE24" s="63" t="str">
        <f t="shared" ref="BE24:BE28" si="79">IF(BA24&lt;&gt;0,$AZ$17*BA24,"")</f>
        <v/>
      </c>
      <c r="BF24" s="63" t="str">
        <f t="shared" ref="BF24:BF28" si="80">IF(BB24&lt;&gt;0,$AZ$17*BB24,"")</f>
        <v/>
      </c>
      <c r="BG24" s="63" t="str">
        <f t="shared" ref="BG24:BG28" si="81">IF(BC24&lt;&gt;0,$AZ$17*BC24,"")</f>
        <v/>
      </c>
      <c r="BH24" s="87"/>
      <c r="BI24" s="145"/>
      <c r="BJ24" s="64"/>
      <c r="BK24" s="64"/>
      <c r="BL24" s="64"/>
      <c r="BM24" s="64"/>
      <c r="BN24" s="64"/>
      <c r="BO24" s="64"/>
      <c r="BP24" s="63"/>
      <c r="BQ24" s="143" t="str">
        <f t="shared" si="63"/>
        <v/>
      </c>
      <c r="BR24" s="133"/>
      <c r="BS24" s="134"/>
      <c r="BT24" s="134"/>
      <c r="BU24" s="134"/>
      <c r="BV24" s="63" t="str">
        <f t="shared" ref="BV24:BV30" si="82">IF(BR24&lt;&gt;0,$BQ$17*BR24,"")</f>
        <v/>
      </c>
      <c r="BW24" s="63" t="str">
        <f t="shared" ref="BW24:BW30" si="83">IF(BS24&lt;&gt;0,$BQ$17*BS24,"")</f>
        <v/>
      </c>
      <c r="BX24" s="63" t="str">
        <f t="shared" ref="BX24:BX30" si="84">IF(BT24&lt;&gt;0,$BQ$17*BT24,"")</f>
        <v/>
      </c>
      <c r="BY24" s="87"/>
      <c r="BZ24" s="145"/>
      <c r="CA24" s="64"/>
      <c r="CB24" s="64"/>
      <c r="CC24" s="64"/>
      <c r="CD24" s="64"/>
      <c r="CE24" s="64"/>
      <c r="CF24" s="64"/>
      <c r="CG24" s="63"/>
      <c r="CH24" s="143" t="str">
        <f t="shared" si="64"/>
        <v/>
      </c>
      <c r="CI24" s="133"/>
      <c r="CJ24" s="134"/>
      <c r="CK24" s="134"/>
      <c r="CL24" s="134"/>
      <c r="CM24" s="63" t="str">
        <f t="shared" ref="CM24:CM30" si="85">IF(CI24&lt;&gt;0,$CH$17*CI24,"")</f>
        <v/>
      </c>
      <c r="CN24" s="63" t="str">
        <f t="shared" ref="CN24:CN30" si="86">IF(CJ24&lt;&gt;0,$CH$17*CJ24,"")</f>
        <v/>
      </c>
      <c r="CO24" s="63" t="str">
        <f t="shared" ref="CO24:CO30" si="87">IF(CK24&lt;&gt;0,$CH$17*CK24,"")</f>
        <v/>
      </c>
      <c r="CP24" s="87"/>
      <c r="CQ24" s="145"/>
      <c r="CR24" s="64"/>
      <c r="CS24" s="64"/>
      <c r="CT24" s="64"/>
      <c r="CU24" s="64"/>
      <c r="CV24" s="64"/>
      <c r="CW24" s="64"/>
      <c r="CX24" s="63"/>
      <c r="CY24" s="143" t="str">
        <f t="shared" si="65"/>
        <v/>
      </c>
      <c r="CZ24" s="133"/>
      <c r="DA24" s="134"/>
      <c r="DB24" s="134"/>
      <c r="DC24" s="134"/>
      <c r="DD24" s="63" t="str">
        <f t="shared" ref="DD24:DD30" si="88">IF(CZ24&lt;&gt;0,$AI$17*CZ24,"")</f>
        <v/>
      </c>
      <c r="DE24" s="63" t="str">
        <f t="shared" ref="DE24:DE30" si="89">IF(DA24&lt;&gt;0,$AI$17*DA24,"")</f>
        <v/>
      </c>
      <c r="DF24" s="63" t="str">
        <f t="shared" ref="DF24:DF30" si="90">IF(DB24&lt;&gt;0,$AI$17*DB24,"")</f>
        <v/>
      </c>
      <c r="DG24" s="87"/>
      <c r="DH24" s="145"/>
      <c r="DI24" s="64"/>
      <c r="DJ24" s="64"/>
      <c r="DK24" s="64"/>
      <c r="DL24" s="64"/>
      <c r="DM24" s="64"/>
      <c r="DN24" s="64"/>
      <c r="DO24" s="63"/>
      <c r="DP24" s="143" t="str">
        <f t="shared" si="66"/>
        <v/>
      </c>
      <c r="DQ24" s="133"/>
      <c r="DR24" s="134"/>
      <c r="DS24" s="134"/>
      <c r="DT24" s="134"/>
      <c r="DU24" s="63" t="str">
        <f t="shared" ref="DU24:DU30" si="91">IF(DQ24&lt;&gt;0,$AZ$17*DQ24,"")</f>
        <v/>
      </c>
      <c r="DV24" s="63" t="str">
        <f t="shared" ref="DV24:DV30" si="92">IF(DR24&lt;&gt;0,$AZ$17*DR24,"")</f>
        <v/>
      </c>
      <c r="DW24" s="63" t="str">
        <f t="shared" ref="DW24:DW30" si="93">IF(DS24&lt;&gt;0,$AZ$17*DS24,"")</f>
        <v/>
      </c>
      <c r="DX24" s="87"/>
      <c r="DY24" s="145"/>
      <c r="DZ24" s="64"/>
      <c r="EA24" s="64"/>
      <c r="EB24" s="64"/>
      <c r="EC24" s="64"/>
      <c r="ED24" s="64"/>
      <c r="EE24" s="64"/>
      <c r="EF24" s="63"/>
      <c r="EG24" s="143" t="str">
        <f t="shared" si="67"/>
        <v/>
      </c>
      <c r="EH24" s="133"/>
      <c r="EI24" s="134"/>
      <c r="EJ24" s="134"/>
      <c r="EK24" s="134"/>
      <c r="EL24" s="63" t="str">
        <f t="shared" ref="EL24:EL30" si="94">IF(EH24&lt;&gt;0,$AI$17*EH24,"")</f>
        <v/>
      </c>
      <c r="EM24" s="63" t="str">
        <f t="shared" ref="EM24:EM30" si="95">IF(EI24&lt;&gt;0,$AI$17*EI24,"")</f>
        <v/>
      </c>
      <c r="EN24" s="63" t="str">
        <f t="shared" ref="EN24:EN30" si="96">IF(EJ24&lt;&gt;0,$AI$17*EJ24,"")</f>
        <v/>
      </c>
      <c r="EO24" s="87"/>
      <c r="EP24" s="145"/>
      <c r="EQ24" s="64"/>
      <c r="ER24" s="64"/>
      <c r="ES24" s="64"/>
      <c r="ET24" s="64"/>
      <c r="EU24" s="64"/>
      <c r="EV24" s="64"/>
      <c r="EW24" s="63"/>
      <c r="EX24" s="143" t="str">
        <f t="shared" si="68"/>
        <v/>
      </c>
      <c r="EY24" s="133"/>
      <c r="EZ24" s="134"/>
      <c r="FA24" s="134"/>
      <c r="FB24" s="134"/>
      <c r="FC24" s="63" t="str">
        <f t="shared" ref="FC24:FC30" si="97">IF(EY24&lt;&gt;0,$EX$17*EY24,"")</f>
        <v/>
      </c>
      <c r="FD24" s="63" t="str">
        <f t="shared" ref="FD24:FD30" si="98">IF(EZ24&lt;&gt;0,$EX$17*EZ24,"")</f>
        <v/>
      </c>
      <c r="FE24" s="63" t="str">
        <f t="shared" ref="FE24:FE30" si="99">IF(FA24&lt;&gt;0,$EX$17*FA24,"")</f>
        <v/>
      </c>
      <c r="FF24" s="87"/>
      <c r="FG24" s="145" t="str">
        <f>IF(FB24&lt;&gt;0,$EX$17*FB24,"")</f>
        <v/>
      </c>
      <c r="FH24" s="64" t="str">
        <f t="shared" ref="FH24:FH28" si="100">IF(($O24=$EX$15),"КП","")</f>
        <v/>
      </c>
      <c r="FI24" s="64" t="str">
        <f t="shared" ref="FI24:FI28" si="101">IF(($P24=$EX$15),"КР","")</f>
        <v/>
      </c>
      <c r="FJ24" s="64" t="str">
        <f t="shared" ref="FJ24:FJ28" si="102">IF(($Q24=$EX$15),"РГР",IF(($R24=$EX$15),"РГР",IF(($S24=$EX$15),"РГР",IF(($T24=$EX$15),"РГР",""))))</f>
        <v/>
      </c>
      <c r="FK24" s="64" t="str">
        <f t="shared" ref="FK24:FK28" si="103">IF(($U24=$EX$15),"контр",IF(($V24=$EX$15),"контр",IF(($W24=$EX$15),"контр",IF(($X24=$EX$15),"контр",""))))</f>
        <v/>
      </c>
      <c r="FL24" s="64" t="str">
        <f t="shared" ref="FL24:FL28" si="104">IF(($E24=$EX$15),"іспит",IF(($F24=$EX$15),"іспит",IF(($G24=$EX$15),"іспит",IF(($H24=$EX$15),"іспит",""))))</f>
        <v/>
      </c>
      <c r="FM24" s="64" t="str">
        <f t="shared" ref="FM24:FM28" si="105">IF(($I24=$EX$15),"залік",IF(($K24=$EX$15),"залік",IF(($L24=$EX$15),"залік",IF(($M24=$EX$15),"залік",IF(($N24=$EX$15),"залік","")))))</f>
        <v/>
      </c>
      <c r="FN24" s="63" t="str">
        <f>IF(SUM(EY24:FA24)&lt;&gt;0,SUM(FC24:FF24),"")</f>
        <v/>
      </c>
      <c r="FO24" s="141" t="str">
        <f>IF(SUM(FP24:FR24)&lt;&gt;0,SUM(FP24:FR24),"")</f>
        <v/>
      </c>
      <c r="FP24" s="133"/>
      <c r="FQ24" s="134"/>
      <c r="FR24" s="134"/>
      <c r="FS24" s="134"/>
      <c r="FT24" s="63" t="str">
        <f t="shared" ref="FT24:FV25" si="106">IF(FP24&lt;&gt;0,$FO$17*FP24,"")</f>
        <v/>
      </c>
      <c r="FU24" s="63" t="str">
        <f t="shared" si="106"/>
        <v/>
      </c>
      <c r="FV24" s="63" t="str">
        <f t="shared" si="106"/>
        <v/>
      </c>
      <c r="FW24" s="87"/>
      <c r="FX24" s="145" t="str">
        <f>IF(FS24&lt;&gt;0,$FO$17*FS24,"")</f>
        <v/>
      </c>
      <c r="FY24" s="64" t="str">
        <f t="shared" ref="FY24:FY28" si="107">IF(($O24=$FO$15),"КП","")</f>
        <v/>
      </c>
      <c r="FZ24" s="64" t="str">
        <f t="shared" ref="FZ24:FZ28" si="108">IF(($P24=$FO$15),"КР","")</f>
        <v/>
      </c>
      <c r="GA24" s="64" t="str">
        <f t="shared" ref="GA24:GA28" si="109">IF(($Q24=$FO$15),"РГР",IF(($R24=$FO$15),"РГР",IF(($S24=$FO$15),"РГР",IF(($T24=$FO$15),"РГР",""))))</f>
        <v/>
      </c>
      <c r="GB24" s="64" t="str">
        <f t="shared" ref="GB24:GB28" si="110">IF(($U24=$FO$15),"контр",IF(($V24=$FO$15),"контр",IF(($W24=$FO$15),"контр",IF(($X24=$FO$15),"контр",""))))</f>
        <v/>
      </c>
      <c r="GC24" s="64" t="str">
        <f t="shared" ref="GC24:GC28" si="111">IF(($E24=$FO$15),"іспит",IF(($F24=$FO$15),"іспит",IF(($G24=$FO$15),"іспит",IF(($H24=$FO$15),"іспит",""))))</f>
        <v/>
      </c>
      <c r="GD24" s="64" t="str">
        <f t="shared" ref="GD24:GD28" si="112">IF(($I24=$FO$15),"залік",IF(($K24=$FO$15),"залік",IF(($L24=$FO$15),"залік",IF(($M24=$FO$15),"залік",IF(($N24=$FO$15),"залік","")))))</f>
        <v/>
      </c>
      <c r="GE24" s="63" t="str">
        <f>IF(SUM(FP24:FR24)&lt;&gt;0,SUM(FT24:FW24),"")</f>
        <v/>
      </c>
      <c r="GF24" s="141" t="str">
        <f>IF(SUM(GG24:GI24)&lt;&gt;0,SUM(GG24:GI24),"")</f>
        <v/>
      </c>
      <c r="GG24" s="133"/>
      <c r="GH24" s="134"/>
      <c r="GI24" s="134"/>
      <c r="GJ24" s="134"/>
      <c r="GK24" s="63" t="str">
        <f t="shared" ref="GK24:GM25" si="113">IF(GG24&lt;&gt;0,$GF$17*GG24,"")</f>
        <v/>
      </c>
      <c r="GL24" s="63" t="str">
        <f t="shared" si="113"/>
        <v/>
      </c>
      <c r="GM24" s="63" t="str">
        <f t="shared" si="113"/>
        <v/>
      </c>
      <c r="GN24" s="87"/>
      <c r="GO24" s="145" t="str">
        <f>IF(GJ24&lt;&gt;0,$GF$17*GJ24,"")</f>
        <v/>
      </c>
      <c r="GP24" s="64" t="str">
        <f t="shared" ref="GP24:GP28" si="114">IF(($O24=$GF$15),"КП","")</f>
        <v/>
      </c>
      <c r="GQ24" s="64" t="str">
        <f t="shared" ref="GQ24:GQ28" si="115">IF(($P24=$GF$15),"КР","")</f>
        <v/>
      </c>
      <c r="GR24" s="64" t="str">
        <f t="shared" ref="GR24:GR28" si="116">IF(($Q24=$GF$15),"РГР",IF(($R24=$GF$15),"РГР",IF(($S24=$GF$15),"РГР",IF(($T24=$GF$15),"РГР",""))))</f>
        <v/>
      </c>
      <c r="GS24" s="64" t="str">
        <f t="shared" ref="GS24:GS28" si="117">IF(($U24=$GF$15),"контр",IF(($V24=$GF$15),"контр",IF(($W24=$GF$15),"контр",IF(($X24=$GF$15),"контр",""))))</f>
        <v/>
      </c>
      <c r="GT24" s="64" t="str">
        <f t="shared" ref="GT24:GT28" si="118">IF(($E24=$GF$15),"іспит",IF(($F24=$GF$15),"іспит",IF(($G24=$GF$15),"іспит",IF(($H24=$GF$15),"іспит",""))))</f>
        <v/>
      </c>
      <c r="GU24" s="64" t="str">
        <f t="shared" ref="GU24:GU28" si="119">IF(($I24=$GF$15),"залік",IF(($K24=$GF$15),"залік",IF(($L24=$GF$15),"залік",IF(($M24=$GF$15),"залік",IF(($N24=$GF$15),"залік","")))))</f>
        <v/>
      </c>
      <c r="GV24" s="63" t="str">
        <f>IF(SUM(GG24:GI24)&lt;&gt;0,SUM(GK24:GN24),"")</f>
        <v/>
      </c>
      <c r="GW24" s="141" t="str">
        <f>IF(SUM(GX24:GZ24)&lt;&gt;0,SUM(GX24:GZ24),"")</f>
        <v/>
      </c>
      <c r="GX24" s="133"/>
      <c r="GY24" s="134"/>
      <c r="GZ24" s="134"/>
      <c r="HA24" s="134"/>
      <c r="HB24" s="63" t="str">
        <f t="shared" ref="HB24:HD25" si="120">IF(GX24&lt;&gt;0,$GW$17*GX24,"")</f>
        <v/>
      </c>
      <c r="HC24" s="63" t="str">
        <f t="shared" si="120"/>
        <v/>
      </c>
      <c r="HD24" s="63" t="str">
        <f t="shared" si="120"/>
        <v/>
      </c>
      <c r="HE24" s="87"/>
      <c r="HF24" s="145" t="str">
        <f>IF(HA24&lt;&gt;0,$GW$17*HA24,"")</f>
        <v/>
      </c>
      <c r="HG24" s="64" t="str">
        <f t="shared" ref="HG24:HG28" si="121">IF(($O24=$GW$15),"КП","")</f>
        <v/>
      </c>
      <c r="HH24" s="64" t="str">
        <f t="shared" ref="HH24:HH28" si="122">IF(($P24=$GW$15),"КР","")</f>
        <v/>
      </c>
      <c r="HI24" s="64" t="str">
        <f t="shared" ref="HI24:HI28" si="123">IF(($Q24=$GW$15),"РГР",IF(($R24=$GW$15),"РГР",IF(($S24=$GW$15),"РГР",IF(($T24=$GW$15),"РГР",""))))</f>
        <v/>
      </c>
      <c r="HJ24" s="64" t="str">
        <f t="shared" ref="HJ24:HJ28" si="124">IF(($U24=$GW$15),"контр",IF(($V24=$GW$15),"контр",IF(($W24=$GW$15),"контр",IF(($X24=$GW$15),"контр",""))))</f>
        <v/>
      </c>
      <c r="HK24" s="64" t="str">
        <f t="shared" ref="HK24:HK28" si="125">IF(($E24=$GW$15),"іспит",IF(($F24=$GW$15),"іспит",IF(($G24=$GW$15),"іспит",IF(($H24=$GW$15),"іспит",""))))</f>
        <v/>
      </c>
      <c r="HL24" s="64" t="str">
        <f t="shared" ref="HL24:HL28" si="126">IF(($I24=$GW$15),"залік",IF(($K24=$GW$15),"залік",IF(($L24=$GW$15),"залік",IF(($M24=$GW$15),"залік",IF(($N24=$GW$15),"залік","")))))</f>
        <v/>
      </c>
      <c r="HM24" s="63" t="str">
        <f>IF(SUM(GX24:GZ24)&lt;&gt;0,SUM(HB24:HE24),"")</f>
        <v/>
      </c>
      <c r="HN24" s="141" t="str">
        <f>IF(SUM(HO24:HQ24)&lt;&gt;0,SUM(HO24:HQ24),"")</f>
        <v/>
      </c>
      <c r="HO24" s="133"/>
      <c r="HP24" s="134"/>
      <c r="HQ24" s="134"/>
      <c r="HR24" s="134"/>
      <c r="HS24" s="63" t="str">
        <f t="shared" ref="HS24:HU25" si="127">IF(HO24&lt;&gt;0,$HN$17*HO24,"")</f>
        <v/>
      </c>
      <c r="HT24" s="63" t="str">
        <f t="shared" si="127"/>
        <v/>
      </c>
      <c r="HU24" s="63" t="str">
        <f t="shared" si="127"/>
        <v/>
      </c>
      <c r="HV24" s="87"/>
      <c r="HW24" s="145" t="str">
        <f>IF(HR24&lt;&gt;0,$GW$17*HR24,"")</f>
        <v/>
      </c>
      <c r="HX24" s="64" t="str">
        <f t="shared" ref="HX24:HX28" si="128">IF(($O24=$HN$15),"КП","")</f>
        <v/>
      </c>
      <c r="HY24" s="64" t="str">
        <f t="shared" ref="HY24:HY28" si="129">IF(($P24=$HN$15),"КР","")</f>
        <v/>
      </c>
      <c r="HZ24" s="64" t="str">
        <f t="shared" ref="HZ24:HZ28" si="130">IF(($Q24=$HN$15),"РГР",IF(($R24=$HN$15),"РГР",IF(($S24=$HN$15),"РГР",IF(($T24=$HN$15),"РГР",""))))</f>
        <v/>
      </c>
      <c r="IA24" s="64" t="str">
        <f t="shared" ref="IA24:IA28" si="131">IF(($U24=$HN$15),"контр",IF(($V24=$HN$15),"контр",IF(($W24=$HN$15),"контр",IF(($X24=$HN$15),"контр",""))))</f>
        <v/>
      </c>
      <c r="IB24" s="64" t="str">
        <f t="shared" ref="IB24:IB28" si="132">IF(($E24=$HN$15),"іспит",IF(($F24=$HN$15),"іспит",IF(($G24=$HN$15),"іспит",IF(($H24=$HN$15),"іспит",""))))</f>
        <v/>
      </c>
      <c r="IC24" s="64" t="str">
        <f t="shared" ref="IC24:IC28" si="133">IF(($I24=$HN$15),"залік",IF(($K24=$HN$15),"залік",IF(($L24=$HN$15),"залік",IF(($M24=$HN$15),"залік",IF(($N24=$HN$15),"залік","")))))</f>
        <v/>
      </c>
      <c r="ID24" s="63" t="str">
        <f>IF(SUM(HO24:HQ24)&lt;&gt;0,SUM(HS24:HV24),"")</f>
        <v/>
      </c>
      <c r="IE24" s="211"/>
    </row>
    <row r="25" spans="1:239" s="1" customFormat="1" ht="19.5" customHeight="1" x14ac:dyDescent="0.3">
      <c r="A25" s="228" t="s">
        <v>186</v>
      </c>
      <c r="B25" s="126"/>
      <c r="C25" s="593" t="s">
        <v>214</v>
      </c>
      <c r="D25" s="590" t="s">
        <v>213</v>
      </c>
      <c r="E25" s="591"/>
      <c r="F25" s="591"/>
      <c r="G25" s="591"/>
      <c r="H25" s="594">
        <v>1</v>
      </c>
      <c r="I25" s="591"/>
      <c r="J25" s="591"/>
      <c r="K25" s="591"/>
      <c r="L25" s="591"/>
      <c r="M25" s="591"/>
      <c r="N25" s="591"/>
      <c r="O25" s="14"/>
      <c r="P25" s="14"/>
      <c r="Q25" s="11"/>
      <c r="R25" s="11"/>
      <c r="S25" s="11"/>
      <c r="T25" s="12"/>
      <c r="U25" s="11"/>
      <c r="V25" s="11"/>
      <c r="W25" s="11"/>
      <c r="X25" s="11"/>
      <c r="Y25" s="114">
        <v>6</v>
      </c>
      <c r="Z25" s="110"/>
      <c r="AA25" s="55">
        <f t="shared" si="69"/>
        <v>180</v>
      </c>
      <c r="AB25" s="17">
        <f t="shared" si="70"/>
        <v>64</v>
      </c>
      <c r="AC25" s="73">
        <f t="shared" si="71"/>
        <v>32</v>
      </c>
      <c r="AD25" s="73">
        <f t="shared" si="72"/>
        <v>32</v>
      </c>
      <c r="AE25" s="73">
        <f t="shared" si="73"/>
        <v>0</v>
      </c>
      <c r="AF25" s="74">
        <f t="shared" si="74"/>
        <v>116</v>
      </c>
      <c r="AG25" s="446">
        <f t="shared" si="75"/>
        <v>0.64444444444444449</v>
      </c>
      <c r="AH25" s="72">
        <f>AF25-SUM(AQ25,BH25,BY25,CP25,DG25,DX25,EO25,FF25,FW25,GN25,HE25,HV25)</f>
        <v>116</v>
      </c>
      <c r="AI25" s="141">
        <f t="shared" ref="AI25:AI30" si="134">IF(SUM(AJ25:AL25)&lt;&gt;0,SUM(AJ25:AL25),"")</f>
        <v>4</v>
      </c>
      <c r="AJ25" s="596">
        <v>2</v>
      </c>
      <c r="AK25" s="597">
        <v>2</v>
      </c>
      <c r="AL25" s="598"/>
      <c r="AM25" s="134"/>
      <c r="AN25" s="63">
        <f t="shared" si="76"/>
        <v>32</v>
      </c>
      <c r="AO25" s="63">
        <f t="shared" si="77"/>
        <v>32</v>
      </c>
      <c r="AP25" s="63" t="str">
        <f t="shared" si="78"/>
        <v/>
      </c>
      <c r="AQ25" s="87"/>
      <c r="AR25" s="145"/>
      <c r="AS25" s="64"/>
      <c r="AT25" s="64"/>
      <c r="AU25" s="64"/>
      <c r="AV25" s="64"/>
      <c r="AW25" s="64"/>
      <c r="AX25" s="64"/>
      <c r="AY25" s="63"/>
      <c r="AZ25" s="143" t="str">
        <f t="shared" si="62"/>
        <v/>
      </c>
      <c r="BA25" s="599"/>
      <c r="BB25" s="600"/>
      <c r="BC25" s="600"/>
      <c r="BD25" s="134"/>
      <c r="BE25" s="63" t="str">
        <f t="shared" si="79"/>
        <v/>
      </c>
      <c r="BF25" s="63" t="str">
        <f t="shared" si="80"/>
        <v/>
      </c>
      <c r="BG25" s="63" t="str">
        <f t="shared" si="81"/>
        <v/>
      </c>
      <c r="BH25" s="87"/>
      <c r="BI25" s="145"/>
      <c r="BJ25" s="64"/>
      <c r="BK25" s="64"/>
      <c r="BL25" s="64"/>
      <c r="BM25" s="64"/>
      <c r="BN25" s="64"/>
      <c r="BO25" s="64"/>
      <c r="BP25" s="63"/>
      <c r="BQ25" s="143" t="str">
        <f t="shared" si="63"/>
        <v/>
      </c>
      <c r="BR25" s="133"/>
      <c r="BS25" s="134"/>
      <c r="BT25" s="134"/>
      <c r="BU25" s="134"/>
      <c r="BV25" s="63" t="str">
        <f t="shared" si="82"/>
        <v/>
      </c>
      <c r="BW25" s="63" t="str">
        <f t="shared" si="83"/>
        <v/>
      </c>
      <c r="BX25" s="63" t="str">
        <f t="shared" si="84"/>
        <v/>
      </c>
      <c r="BY25" s="87"/>
      <c r="BZ25" s="145"/>
      <c r="CA25" s="64"/>
      <c r="CB25" s="64"/>
      <c r="CC25" s="64"/>
      <c r="CD25" s="64"/>
      <c r="CE25" s="64"/>
      <c r="CF25" s="64"/>
      <c r="CG25" s="63"/>
      <c r="CH25" s="143" t="str">
        <f t="shared" si="64"/>
        <v/>
      </c>
      <c r="CI25" s="133"/>
      <c r="CJ25" s="134"/>
      <c r="CK25" s="134"/>
      <c r="CL25" s="134"/>
      <c r="CM25" s="63" t="str">
        <f t="shared" si="85"/>
        <v/>
      </c>
      <c r="CN25" s="63" t="str">
        <f t="shared" si="86"/>
        <v/>
      </c>
      <c r="CO25" s="63" t="str">
        <f t="shared" si="87"/>
        <v/>
      </c>
      <c r="CP25" s="87"/>
      <c r="CQ25" s="145"/>
      <c r="CR25" s="64"/>
      <c r="CS25" s="64"/>
      <c r="CT25" s="64"/>
      <c r="CU25" s="64"/>
      <c r="CV25" s="64"/>
      <c r="CW25" s="64"/>
      <c r="CX25" s="63"/>
      <c r="CY25" s="143" t="str">
        <f t="shared" si="65"/>
        <v/>
      </c>
      <c r="CZ25" s="133"/>
      <c r="DA25" s="134"/>
      <c r="DB25" s="134"/>
      <c r="DC25" s="134"/>
      <c r="DD25" s="63" t="str">
        <f t="shared" si="88"/>
        <v/>
      </c>
      <c r="DE25" s="63" t="str">
        <f t="shared" si="89"/>
        <v/>
      </c>
      <c r="DF25" s="63" t="str">
        <f t="shared" si="90"/>
        <v/>
      </c>
      <c r="DG25" s="87"/>
      <c r="DH25" s="145"/>
      <c r="DI25" s="64"/>
      <c r="DJ25" s="64"/>
      <c r="DK25" s="64"/>
      <c r="DL25" s="64"/>
      <c r="DM25" s="64"/>
      <c r="DN25" s="64"/>
      <c r="DO25" s="63"/>
      <c r="DP25" s="143" t="str">
        <f t="shared" si="66"/>
        <v/>
      </c>
      <c r="DQ25" s="133"/>
      <c r="DR25" s="134"/>
      <c r="DS25" s="134"/>
      <c r="DT25" s="134"/>
      <c r="DU25" s="63" t="str">
        <f t="shared" si="91"/>
        <v/>
      </c>
      <c r="DV25" s="63" t="str">
        <f t="shared" si="92"/>
        <v/>
      </c>
      <c r="DW25" s="63" t="str">
        <f t="shared" si="93"/>
        <v/>
      </c>
      <c r="DX25" s="87"/>
      <c r="DY25" s="145"/>
      <c r="DZ25" s="64"/>
      <c r="EA25" s="64"/>
      <c r="EB25" s="64"/>
      <c r="EC25" s="64"/>
      <c r="ED25" s="64"/>
      <c r="EE25" s="64"/>
      <c r="EF25" s="63"/>
      <c r="EG25" s="143" t="str">
        <f t="shared" si="67"/>
        <v/>
      </c>
      <c r="EH25" s="133"/>
      <c r="EI25" s="134"/>
      <c r="EJ25" s="134"/>
      <c r="EK25" s="134"/>
      <c r="EL25" s="63" t="str">
        <f t="shared" si="94"/>
        <v/>
      </c>
      <c r="EM25" s="63" t="str">
        <f t="shared" si="95"/>
        <v/>
      </c>
      <c r="EN25" s="63" t="str">
        <f t="shared" si="96"/>
        <v/>
      </c>
      <c r="EO25" s="87"/>
      <c r="EP25" s="145"/>
      <c r="EQ25" s="64"/>
      <c r="ER25" s="64"/>
      <c r="ES25" s="64"/>
      <c r="ET25" s="64"/>
      <c r="EU25" s="64"/>
      <c r="EV25" s="64"/>
      <c r="EW25" s="63"/>
      <c r="EX25" s="143" t="str">
        <f t="shared" si="68"/>
        <v/>
      </c>
      <c r="EY25" s="133"/>
      <c r="EZ25" s="134"/>
      <c r="FA25" s="134"/>
      <c r="FB25" s="134"/>
      <c r="FC25" s="63" t="str">
        <f t="shared" si="97"/>
        <v/>
      </c>
      <c r="FD25" s="63" t="str">
        <f t="shared" si="98"/>
        <v/>
      </c>
      <c r="FE25" s="63" t="str">
        <f t="shared" si="99"/>
        <v/>
      </c>
      <c r="FF25" s="87"/>
      <c r="FG25" s="145" t="str">
        <f>IF(FB25&lt;&gt;0,$EX$17*FB25,"")</f>
        <v/>
      </c>
      <c r="FH25" s="64" t="str">
        <f t="shared" si="100"/>
        <v/>
      </c>
      <c r="FI25" s="64" t="str">
        <f t="shared" si="101"/>
        <v/>
      </c>
      <c r="FJ25" s="64" t="str">
        <f t="shared" si="102"/>
        <v/>
      </c>
      <c r="FK25" s="64" t="str">
        <f t="shared" si="103"/>
        <v/>
      </c>
      <c r="FL25" s="64" t="str">
        <f t="shared" si="104"/>
        <v/>
      </c>
      <c r="FM25" s="64" t="str">
        <f t="shared" si="105"/>
        <v/>
      </c>
      <c r="FN25" s="63" t="str">
        <f>IF(SUM(EY25:FA25)&lt;&gt;0,SUM(FC25:FF25),"")</f>
        <v/>
      </c>
      <c r="FO25" s="141" t="str">
        <f>IF(SUM(FP25:FR25)&lt;&gt;0,SUM(FP25:FR25),"")</f>
        <v/>
      </c>
      <c r="FP25" s="133"/>
      <c r="FQ25" s="134"/>
      <c r="FR25" s="134"/>
      <c r="FS25" s="134"/>
      <c r="FT25" s="63" t="str">
        <f t="shared" si="106"/>
        <v/>
      </c>
      <c r="FU25" s="63" t="str">
        <f t="shared" si="106"/>
        <v/>
      </c>
      <c r="FV25" s="63" t="str">
        <f t="shared" si="106"/>
        <v/>
      </c>
      <c r="FW25" s="87"/>
      <c r="FX25" s="145" t="str">
        <f>IF(FS25&lt;&gt;0,$FO$17*FS25,"")</f>
        <v/>
      </c>
      <c r="FY25" s="64" t="str">
        <f t="shared" si="107"/>
        <v/>
      </c>
      <c r="FZ25" s="64" t="str">
        <f t="shared" si="108"/>
        <v/>
      </c>
      <c r="GA25" s="64" t="str">
        <f t="shared" si="109"/>
        <v/>
      </c>
      <c r="GB25" s="64" t="str">
        <f t="shared" si="110"/>
        <v/>
      </c>
      <c r="GC25" s="64" t="str">
        <f t="shared" si="111"/>
        <v/>
      </c>
      <c r="GD25" s="64" t="str">
        <f t="shared" si="112"/>
        <v/>
      </c>
      <c r="GE25" s="63" t="str">
        <f>IF(SUM(FP25:FR25)&lt;&gt;0,SUM(FT25:FW25),"")</f>
        <v/>
      </c>
      <c r="GF25" s="141" t="str">
        <f>IF(SUM(GG25:GI25)&lt;&gt;0,SUM(GG25:GI25),"")</f>
        <v/>
      </c>
      <c r="GG25" s="133"/>
      <c r="GH25" s="134"/>
      <c r="GI25" s="134"/>
      <c r="GJ25" s="134"/>
      <c r="GK25" s="63" t="str">
        <f t="shared" si="113"/>
        <v/>
      </c>
      <c r="GL25" s="63" t="str">
        <f t="shared" si="113"/>
        <v/>
      </c>
      <c r="GM25" s="63" t="str">
        <f t="shared" si="113"/>
        <v/>
      </c>
      <c r="GN25" s="87"/>
      <c r="GO25" s="145" t="str">
        <f>IF(GJ25&lt;&gt;0,$GF$17*GJ25,"")</f>
        <v/>
      </c>
      <c r="GP25" s="64" t="str">
        <f t="shared" si="114"/>
        <v/>
      </c>
      <c r="GQ25" s="64" t="str">
        <f t="shared" si="115"/>
        <v/>
      </c>
      <c r="GR25" s="64" t="str">
        <f t="shared" si="116"/>
        <v/>
      </c>
      <c r="GS25" s="64" t="str">
        <f t="shared" si="117"/>
        <v/>
      </c>
      <c r="GT25" s="64" t="str">
        <f t="shared" si="118"/>
        <v/>
      </c>
      <c r="GU25" s="64" t="str">
        <f t="shared" si="119"/>
        <v/>
      </c>
      <c r="GV25" s="63" t="str">
        <f>IF(SUM(GG25:GI25)&lt;&gt;0,SUM(GK25:GN25),"")</f>
        <v/>
      </c>
      <c r="GW25" s="141" t="str">
        <f>IF(SUM(GX25:GZ25)&lt;&gt;0,SUM(GX25:GZ25),"")</f>
        <v/>
      </c>
      <c r="GX25" s="133"/>
      <c r="GY25" s="134"/>
      <c r="GZ25" s="134"/>
      <c r="HA25" s="134"/>
      <c r="HB25" s="63" t="str">
        <f t="shared" si="120"/>
        <v/>
      </c>
      <c r="HC25" s="63" t="str">
        <f t="shared" si="120"/>
        <v/>
      </c>
      <c r="HD25" s="63" t="str">
        <f t="shared" si="120"/>
        <v/>
      </c>
      <c r="HE25" s="87"/>
      <c r="HF25" s="145" t="str">
        <f>IF(HA25&lt;&gt;0,$GW$17*HA25,"")</f>
        <v/>
      </c>
      <c r="HG25" s="64" t="str">
        <f t="shared" si="121"/>
        <v/>
      </c>
      <c r="HH25" s="64" t="str">
        <f t="shared" si="122"/>
        <v/>
      </c>
      <c r="HI25" s="64" t="str">
        <f t="shared" si="123"/>
        <v/>
      </c>
      <c r="HJ25" s="64" t="str">
        <f t="shared" si="124"/>
        <v/>
      </c>
      <c r="HK25" s="64" t="str">
        <f t="shared" si="125"/>
        <v/>
      </c>
      <c r="HL25" s="64" t="str">
        <f t="shared" si="126"/>
        <v/>
      </c>
      <c r="HM25" s="63" t="str">
        <f>IF(SUM(GX25:GZ25)&lt;&gt;0,SUM(HB25:HE25),"")</f>
        <v/>
      </c>
      <c r="HN25" s="141" t="str">
        <f>IF(SUM(HO25:HQ25)&lt;&gt;0,SUM(HO25:HQ25),"")</f>
        <v/>
      </c>
      <c r="HO25" s="133"/>
      <c r="HP25" s="134"/>
      <c r="HQ25" s="134"/>
      <c r="HR25" s="134"/>
      <c r="HS25" s="63" t="str">
        <f t="shared" si="127"/>
        <v/>
      </c>
      <c r="HT25" s="63" t="str">
        <f t="shared" si="127"/>
        <v/>
      </c>
      <c r="HU25" s="63" t="str">
        <f t="shared" si="127"/>
        <v/>
      </c>
      <c r="HV25" s="87"/>
      <c r="HW25" s="145" t="str">
        <f>IF(HR25&lt;&gt;0,$GW$17*HR25,"")</f>
        <v/>
      </c>
      <c r="HX25" s="64" t="str">
        <f t="shared" si="128"/>
        <v/>
      </c>
      <c r="HY25" s="64" t="str">
        <f t="shared" si="129"/>
        <v/>
      </c>
      <c r="HZ25" s="64" t="str">
        <f t="shared" si="130"/>
        <v/>
      </c>
      <c r="IA25" s="64" t="str">
        <f t="shared" si="131"/>
        <v/>
      </c>
      <c r="IB25" s="64" t="str">
        <f t="shared" si="132"/>
        <v/>
      </c>
      <c r="IC25" s="64" t="str">
        <f t="shared" si="133"/>
        <v/>
      </c>
      <c r="ID25" s="63" t="str">
        <f>IF(SUM(HO25:HQ25)&lt;&gt;0,SUM(HS25:HV25),"")</f>
        <v/>
      </c>
      <c r="IE25" s="211"/>
    </row>
    <row r="26" spans="1:239" s="1" customFormat="1" ht="19.5" customHeight="1" x14ac:dyDescent="0.3">
      <c r="A26" s="228" t="s">
        <v>185</v>
      </c>
      <c r="B26" s="126"/>
      <c r="C26" s="593" t="s">
        <v>215</v>
      </c>
      <c r="D26" s="590" t="s">
        <v>213</v>
      </c>
      <c r="E26" s="591"/>
      <c r="F26" s="591"/>
      <c r="G26" s="591"/>
      <c r="H26" s="592">
        <v>2</v>
      </c>
      <c r="I26" s="591"/>
      <c r="J26" s="591"/>
      <c r="K26" s="591"/>
      <c r="L26" s="591"/>
      <c r="M26" s="591"/>
      <c r="N26" s="591">
        <v>1</v>
      </c>
      <c r="O26" s="14"/>
      <c r="P26" s="14"/>
      <c r="Q26" s="11"/>
      <c r="R26" s="11"/>
      <c r="S26" s="11"/>
      <c r="T26" s="12"/>
      <c r="U26" s="11"/>
      <c r="V26" s="11"/>
      <c r="W26" s="11"/>
      <c r="X26" s="11"/>
      <c r="Y26" s="114">
        <v>9</v>
      </c>
      <c r="Z26" s="110"/>
      <c r="AA26" s="55">
        <f t="shared" si="69"/>
        <v>270</v>
      </c>
      <c r="AB26" s="17">
        <f t="shared" si="70"/>
        <v>120</v>
      </c>
      <c r="AC26" s="73">
        <f t="shared" si="71"/>
        <v>52</v>
      </c>
      <c r="AD26" s="73">
        <f t="shared" si="72"/>
        <v>34</v>
      </c>
      <c r="AE26" s="73">
        <f t="shared" si="73"/>
        <v>34</v>
      </c>
      <c r="AF26" s="74">
        <f t="shared" si="74"/>
        <v>150</v>
      </c>
      <c r="AG26" s="446">
        <f t="shared" si="75"/>
        <v>0.55555555555555558</v>
      </c>
      <c r="AH26" s="72">
        <f t="shared" ref="AH26:AH29" si="135">AF26-SUM(AQ26,BH26,BY26,CP26,DG26,DX26,EO26,FF26,FW26,GN26,HE26,HV26)</f>
        <v>150</v>
      </c>
      <c r="AI26" s="141">
        <f t="shared" si="134"/>
        <v>3</v>
      </c>
      <c r="AJ26" s="596">
        <v>1</v>
      </c>
      <c r="AK26" s="597">
        <v>1</v>
      </c>
      <c r="AL26" s="598">
        <v>1</v>
      </c>
      <c r="AM26" s="134"/>
      <c r="AN26" s="63">
        <f t="shared" si="76"/>
        <v>16</v>
      </c>
      <c r="AO26" s="63">
        <f t="shared" si="77"/>
        <v>16</v>
      </c>
      <c r="AP26" s="63">
        <f t="shared" si="78"/>
        <v>16</v>
      </c>
      <c r="AQ26" s="87"/>
      <c r="AR26" s="145"/>
      <c r="AS26" s="64"/>
      <c r="AT26" s="64"/>
      <c r="AU26" s="64"/>
      <c r="AV26" s="64"/>
      <c r="AW26" s="64"/>
      <c r="AX26" s="64"/>
      <c r="AY26" s="63"/>
      <c r="AZ26" s="143">
        <f t="shared" si="62"/>
        <v>4</v>
      </c>
      <c r="BA26" s="599">
        <v>2</v>
      </c>
      <c r="BB26" s="600">
        <v>1</v>
      </c>
      <c r="BC26" s="600">
        <v>1</v>
      </c>
      <c r="BD26" s="134"/>
      <c r="BE26" s="63">
        <f t="shared" si="79"/>
        <v>36</v>
      </c>
      <c r="BF26" s="63">
        <f t="shared" si="80"/>
        <v>18</v>
      </c>
      <c r="BG26" s="63">
        <f t="shared" si="81"/>
        <v>18</v>
      </c>
      <c r="BH26" s="87"/>
      <c r="BI26" s="145"/>
      <c r="BJ26" s="64"/>
      <c r="BK26" s="64"/>
      <c r="BL26" s="64"/>
      <c r="BM26" s="64"/>
      <c r="BN26" s="64"/>
      <c r="BO26" s="64"/>
      <c r="BP26" s="63"/>
      <c r="BQ26" s="143" t="str">
        <f t="shared" si="63"/>
        <v/>
      </c>
      <c r="BR26" s="133"/>
      <c r="BS26" s="134"/>
      <c r="BT26" s="134"/>
      <c r="BU26" s="134"/>
      <c r="BV26" s="63" t="str">
        <f t="shared" si="82"/>
        <v/>
      </c>
      <c r="BW26" s="63" t="str">
        <f t="shared" si="83"/>
        <v/>
      </c>
      <c r="BX26" s="63" t="str">
        <f t="shared" si="84"/>
        <v/>
      </c>
      <c r="BY26" s="87"/>
      <c r="BZ26" s="145"/>
      <c r="CA26" s="64"/>
      <c r="CB26" s="64"/>
      <c r="CC26" s="64"/>
      <c r="CD26" s="64"/>
      <c r="CE26" s="64"/>
      <c r="CF26" s="64"/>
      <c r="CG26" s="63"/>
      <c r="CH26" s="143" t="str">
        <f t="shared" si="64"/>
        <v/>
      </c>
      <c r="CI26" s="133"/>
      <c r="CJ26" s="134"/>
      <c r="CK26" s="134"/>
      <c r="CL26" s="134"/>
      <c r="CM26" s="63" t="str">
        <f t="shared" si="85"/>
        <v/>
      </c>
      <c r="CN26" s="63" t="str">
        <f t="shared" si="86"/>
        <v/>
      </c>
      <c r="CO26" s="63" t="str">
        <f t="shared" si="87"/>
        <v/>
      </c>
      <c r="CP26" s="87"/>
      <c r="CQ26" s="145"/>
      <c r="CR26" s="64"/>
      <c r="CS26" s="64"/>
      <c r="CT26" s="64"/>
      <c r="CU26" s="64"/>
      <c r="CV26" s="64"/>
      <c r="CW26" s="64"/>
      <c r="CX26" s="63"/>
      <c r="CY26" s="143" t="str">
        <f t="shared" si="65"/>
        <v/>
      </c>
      <c r="CZ26" s="133"/>
      <c r="DA26" s="134"/>
      <c r="DB26" s="134"/>
      <c r="DC26" s="134"/>
      <c r="DD26" s="63" t="str">
        <f t="shared" si="88"/>
        <v/>
      </c>
      <c r="DE26" s="63" t="str">
        <f t="shared" si="89"/>
        <v/>
      </c>
      <c r="DF26" s="63" t="str">
        <f t="shared" si="90"/>
        <v/>
      </c>
      <c r="DG26" s="87"/>
      <c r="DH26" s="145"/>
      <c r="DI26" s="64"/>
      <c r="DJ26" s="64"/>
      <c r="DK26" s="64"/>
      <c r="DL26" s="64"/>
      <c r="DM26" s="64"/>
      <c r="DN26" s="64"/>
      <c r="DO26" s="63"/>
      <c r="DP26" s="143" t="str">
        <f t="shared" si="66"/>
        <v/>
      </c>
      <c r="DQ26" s="133"/>
      <c r="DR26" s="134"/>
      <c r="DS26" s="134"/>
      <c r="DT26" s="134"/>
      <c r="DU26" s="63" t="str">
        <f t="shared" si="91"/>
        <v/>
      </c>
      <c r="DV26" s="63" t="str">
        <f t="shared" si="92"/>
        <v/>
      </c>
      <c r="DW26" s="63" t="str">
        <f t="shared" si="93"/>
        <v/>
      </c>
      <c r="DX26" s="87"/>
      <c r="DY26" s="145"/>
      <c r="DZ26" s="64"/>
      <c r="EA26" s="64"/>
      <c r="EB26" s="64"/>
      <c r="EC26" s="64"/>
      <c r="ED26" s="64"/>
      <c r="EE26" s="64"/>
      <c r="EF26" s="63"/>
      <c r="EG26" s="143" t="str">
        <f t="shared" si="67"/>
        <v/>
      </c>
      <c r="EH26" s="133"/>
      <c r="EI26" s="134"/>
      <c r="EJ26" s="134"/>
      <c r="EK26" s="134"/>
      <c r="EL26" s="63" t="str">
        <f t="shared" si="94"/>
        <v/>
      </c>
      <c r="EM26" s="63" t="str">
        <f t="shared" si="95"/>
        <v/>
      </c>
      <c r="EN26" s="63" t="str">
        <f t="shared" si="96"/>
        <v/>
      </c>
      <c r="EO26" s="87"/>
      <c r="EP26" s="145"/>
      <c r="EQ26" s="64"/>
      <c r="ER26" s="64"/>
      <c r="ES26" s="64"/>
      <c r="ET26" s="64"/>
      <c r="EU26" s="64"/>
      <c r="EV26" s="64"/>
      <c r="EW26" s="63"/>
      <c r="EX26" s="143" t="str">
        <f t="shared" si="68"/>
        <v/>
      </c>
      <c r="EY26" s="133"/>
      <c r="EZ26" s="134"/>
      <c r="FA26" s="134"/>
      <c r="FB26" s="134"/>
      <c r="FC26" s="63" t="str">
        <f t="shared" si="97"/>
        <v/>
      </c>
      <c r="FD26" s="63" t="str">
        <f t="shared" si="98"/>
        <v/>
      </c>
      <c r="FE26" s="63" t="str">
        <f t="shared" si="99"/>
        <v/>
      </c>
      <c r="FF26" s="87"/>
      <c r="FG26" s="145" t="str">
        <f t="shared" ref="FG26:FG29" si="136">IF(FB26&lt;&gt;0,$EX$17*FB26,"")</f>
        <v/>
      </c>
      <c r="FH26" s="64" t="str">
        <f t="shared" si="100"/>
        <v/>
      </c>
      <c r="FI26" s="64" t="str">
        <f t="shared" si="101"/>
        <v/>
      </c>
      <c r="FJ26" s="64" t="str">
        <f t="shared" si="102"/>
        <v/>
      </c>
      <c r="FK26" s="64" t="str">
        <f t="shared" si="103"/>
        <v/>
      </c>
      <c r="FL26" s="64" t="str">
        <f t="shared" si="104"/>
        <v/>
      </c>
      <c r="FM26" s="64" t="str">
        <f t="shared" si="105"/>
        <v/>
      </c>
      <c r="FN26" s="63" t="str">
        <f t="shared" ref="FN26:FN28" si="137">IF(SUM(EY26:FA26)&lt;&gt;0,SUM(FC26:FF26),"")</f>
        <v/>
      </c>
      <c r="FO26" s="141" t="str">
        <f t="shared" ref="FO26:FO28" si="138">IF(SUM(FP26:FR26)&lt;&gt;0,SUM(FP26:FR26),"")</f>
        <v/>
      </c>
      <c r="FP26" s="133"/>
      <c r="FQ26" s="134"/>
      <c r="FR26" s="134"/>
      <c r="FS26" s="134"/>
      <c r="FT26" s="63" t="str">
        <f t="shared" ref="FT26:FT29" si="139">IF(FP26&lt;&gt;0,$FO$17*FP26,"")</f>
        <v/>
      </c>
      <c r="FU26" s="63" t="str">
        <f t="shared" ref="FU26:FU29" si="140">IF(FQ26&lt;&gt;0,$FO$17*FQ26,"")</f>
        <v/>
      </c>
      <c r="FV26" s="63" t="str">
        <f t="shared" ref="FV26:FV29" si="141">IF(FR26&lt;&gt;0,$FO$17*FR26,"")</f>
        <v/>
      </c>
      <c r="FW26" s="87"/>
      <c r="FX26" s="145" t="str">
        <f t="shared" ref="FX26:FX29" si="142">IF(FS26&lt;&gt;0,$FO$17*FS26,"")</f>
        <v/>
      </c>
      <c r="FY26" s="64" t="str">
        <f t="shared" si="107"/>
        <v/>
      </c>
      <c r="FZ26" s="64" t="str">
        <f t="shared" si="108"/>
        <v/>
      </c>
      <c r="GA26" s="64" t="str">
        <f t="shared" si="109"/>
        <v/>
      </c>
      <c r="GB26" s="64" t="str">
        <f t="shared" si="110"/>
        <v/>
      </c>
      <c r="GC26" s="64" t="str">
        <f t="shared" si="111"/>
        <v/>
      </c>
      <c r="GD26" s="64" t="str">
        <f t="shared" si="112"/>
        <v/>
      </c>
      <c r="GE26" s="63" t="str">
        <f t="shared" ref="GE26:GE28" si="143">IF(SUM(FP26:FR26)&lt;&gt;0,SUM(FT26:FW26),"")</f>
        <v/>
      </c>
      <c r="GF26" s="141" t="str">
        <f t="shared" ref="GF26:GF28" si="144">IF(SUM(GG26:GI26)&lt;&gt;0,SUM(GG26:GI26),"")</f>
        <v/>
      </c>
      <c r="GG26" s="133"/>
      <c r="GH26" s="134"/>
      <c r="GI26" s="134"/>
      <c r="GJ26" s="134"/>
      <c r="GK26" s="63" t="str">
        <f t="shared" ref="GK26:GK29" si="145">IF(GG26&lt;&gt;0,$GF$17*GG26,"")</f>
        <v/>
      </c>
      <c r="GL26" s="63" t="str">
        <f t="shared" ref="GL26:GL29" si="146">IF(GH26&lt;&gt;0,$GF$17*GH26,"")</f>
        <v/>
      </c>
      <c r="GM26" s="63" t="str">
        <f t="shared" ref="GM26:GM29" si="147">IF(GI26&lt;&gt;0,$GF$17*GI26,"")</f>
        <v/>
      </c>
      <c r="GN26" s="87"/>
      <c r="GO26" s="145" t="str">
        <f t="shared" ref="GO26:GO29" si="148">IF(GJ26&lt;&gt;0,$GF$17*GJ26,"")</f>
        <v/>
      </c>
      <c r="GP26" s="64" t="str">
        <f t="shared" si="114"/>
        <v/>
      </c>
      <c r="GQ26" s="64" t="str">
        <f t="shared" si="115"/>
        <v/>
      </c>
      <c r="GR26" s="64" t="str">
        <f t="shared" si="116"/>
        <v/>
      </c>
      <c r="GS26" s="64" t="str">
        <f t="shared" si="117"/>
        <v/>
      </c>
      <c r="GT26" s="64" t="str">
        <f t="shared" si="118"/>
        <v/>
      </c>
      <c r="GU26" s="64" t="str">
        <f t="shared" si="119"/>
        <v/>
      </c>
      <c r="GV26" s="63" t="str">
        <f t="shared" ref="GV26:GV28" si="149">IF(SUM(GG26:GI26)&lt;&gt;0,SUM(GK26:GN26),"")</f>
        <v/>
      </c>
      <c r="GW26" s="141" t="str">
        <f t="shared" ref="GW26:GW28" si="150">IF(SUM(GX26:GZ26)&lt;&gt;0,SUM(GX26:GZ26),"")</f>
        <v/>
      </c>
      <c r="GX26" s="133"/>
      <c r="GY26" s="134"/>
      <c r="GZ26" s="134"/>
      <c r="HA26" s="134"/>
      <c r="HB26" s="63" t="str">
        <f t="shared" ref="HB26:HB29" si="151">IF(GX26&lt;&gt;0,$GW$17*GX26,"")</f>
        <v/>
      </c>
      <c r="HC26" s="63" t="str">
        <f t="shared" ref="HC26:HC29" si="152">IF(GY26&lt;&gt;0,$GW$17*GY26,"")</f>
        <v/>
      </c>
      <c r="HD26" s="63" t="str">
        <f t="shared" ref="HD26:HD29" si="153">IF(GZ26&lt;&gt;0,$GW$17*GZ26,"")</f>
        <v/>
      </c>
      <c r="HE26" s="87"/>
      <c r="HF26" s="145" t="str">
        <f t="shared" ref="HF26:HF29" si="154">IF(HA26&lt;&gt;0,$GW$17*HA26,"")</f>
        <v/>
      </c>
      <c r="HG26" s="64" t="str">
        <f t="shared" si="121"/>
        <v/>
      </c>
      <c r="HH26" s="64" t="str">
        <f t="shared" si="122"/>
        <v/>
      </c>
      <c r="HI26" s="64" t="str">
        <f t="shared" si="123"/>
        <v/>
      </c>
      <c r="HJ26" s="64" t="str">
        <f t="shared" si="124"/>
        <v/>
      </c>
      <c r="HK26" s="64" t="str">
        <f t="shared" si="125"/>
        <v/>
      </c>
      <c r="HL26" s="64" t="str">
        <f t="shared" si="126"/>
        <v/>
      </c>
      <c r="HM26" s="63" t="str">
        <f t="shared" ref="HM26:HM28" si="155">IF(SUM(GX26:GZ26)&lt;&gt;0,SUM(HB26:HE26),"")</f>
        <v/>
      </c>
      <c r="HN26" s="141" t="str">
        <f t="shared" ref="HN26:HN28" si="156">IF(SUM(HO26:HQ26)&lt;&gt;0,SUM(HO26:HQ26),"")</f>
        <v/>
      </c>
      <c r="HO26" s="133"/>
      <c r="HP26" s="134"/>
      <c r="HQ26" s="134"/>
      <c r="HR26" s="134"/>
      <c r="HS26" s="63" t="str">
        <f t="shared" ref="HS26:HS29" si="157">IF(HO26&lt;&gt;0,$HN$17*HO26,"")</f>
        <v/>
      </c>
      <c r="HT26" s="63" t="str">
        <f t="shared" ref="HT26:HT29" si="158">IF(HP26&lt;&gt;0,$HN$17*HP26,"")</f>
        <v/>
      </c>
      <c r="HU26" s="63" t="str">
        <f t="shared" ref="HU26:HU29" si="159">IF(HQ26&lt;&gt;0,$HN$17*HQ26,"")</f>
        <v/>
      </c>
      <c r="HV26" s="87"/>
      <c r="HW26" s="145" t="str">
        <f t="shared" ref="HW26:HW29" si="160">IF(HR26&lt;&gt;0,$GW$17*HR26,"")</f>
        <v/>
      </c>
      <c r="HX26" s="64" t="str">
        <f t="shared" si="128"/>
        <v/>
      </c>
      <c r="HY26" s="64" t="str">
        <f t="shared" si="129"/>
        <v/>
      </c>
      <c r="HZ26" s="64" t="str">
        <f t="shared" si="130"/>
        <v/>
      </c>
      <c r="IA26" s="64" t="str">
        <f t="shared" si="131"/>
        <v/>
      </c>
      <c r="IB26" s="64" t="str">
        <f t="shared" si="132"/>
        <v/>
      </c>
      <c r="IC26" s="64" t="str">
        <f t="shared" si="133"/>
        <v/>
      </c>
      <c r="ID26" s="63" t="str">
        <f t="shared" ref="ID26:ID28" si="161">IF(SUM(HO26:HQ26)&lt;&gt;0,SUM(HS26:HV26),"")</f>
        <v/>
      </c>
      <c r="IE26" s="211"/>
    </row>
    <row r="27" spans="1:239" s="1" customFormat="1" ht="19.5" customHeight="1" x14ac:dyDescent="0.3">
      <c r="A27" s="228" t="s">
        <v>187</v>
      </c>
      <c r="B27" s="126"/>
      <c r="C27" s="595" t="s">
        <v>216</v>
      </c>
      <c r="D27" s="590" t="s">
        <v>213</v>
      </c>
      <c r="E27" s="591"/>
      <c r="F27" s="591"/>
      <c r="G27" s="591"/>
      <c r="H27" s="592">
        <v>2</v>
      </c>
      <c r="I27" s="591"/>
      <c r="J27" s="591"/>
      <c r="K27" s="591"/>
      <c r="L27" s="591"/>
      <c r="M27" s="591"/>
      <c r="N27" s="591">
        <v>1</v>
      </c>
      <c r="O27" s="14"/>
      <c r="P27" s="14"/>
      <c r="Q27" s="11"/>
      <c r="R27" s="11"/>
      <c r="S27" s="11"/>
      <c r="T27" s="12"/>
      <c r="U27" s="11"/>
      <c r="V27" s="11"/>
      <c r="W27" s="11"/>
      <c r="X27" s="11"/>
      <c r="Y27" s="114">
        <v>9</v>
      </c>
      <c r="Z27" s="110"/>
      <c r="AA27" s="55">
        <f t="shared" si="69"/>
        <v>270</v>
      </c>
      <c r="AB27" s="17">
        <f t="shared" si="70"/>
        <v>102</v>
      </c>
      <c r="AC27" s="73">
        <f t="shared" si="71"/>
        <v>68</v>
      </c>
      <c r="AD27" s="73">
        <f t="shared" si="72"/>
        <v>34</v>
      </c>
      <c r="AE27" s="73">
        <f t="shared" si="73"/>
        <v>0</v>
      </c>
      <c r="AF27" s="74">
        <f t="shared" si="74"/>
        <v>168</v>
      </c>
      <c r="AG27" s="446">
        <f t="shared" si="75"/>
        <v>0.62222222222222223</v>
      </c>
      <c r="AH27" s="72">
        <f t="shared" si="135"/>
        <v>168</v>
      </c>
      <c r="AI27" s="141">
        <f t="shared" si="134"/>
        <v>3</v>
      </c>
      <c r="AJ27" s="596">
        <v>2</v>
      </c>
      <c r="AK27" s="597">
        <v>1</v>
      </c>
      <c r="AL27" s="598"/>
      <c r="AM27" s="134"/>
      <c r="AN27" s="63">
        <f t="shared" si="76"/>
        <v>32</v>
      </c>
      <c r="AO27" s="63">
        <f t="shared" si="77"/>
        <v>16</v>
      </c>
      <c r="AP27" s="63" t="str">
        <f t="shared" si="78"/>
        <v/>
      </c>
      <c r="AQ27" s="87"/>
      <c r="AR27" s="145"/>
      <c r="AS27" s="64"/>
      <c r="AT27" s="64"/>
      <c r="AU27" s="64"/>
      <c r="AV27" s="64"/>
      <c r="AW27" s="64"/>
      <c r="AX27" s="64"/>
      <c r="AY27" s="63"/>
      <c r="AZ27" s="143">
        <f t="shared" si="62"/>
        <v>3</v>
      </c>
      <c r="BA27" s="599">
        <v>2</v>
      </c>
      <c r="BB27" s="600">
        <v>1</v>
      </c>
      <c r="BC27" s="600"/>
      <c r="BD27" s="134"/>
      <c r="BE27" s="63">
        <f t="shared" si="79"/>
        <v>36</v>
      </c>
      <c r="BF27" s="63">
        <f t="shared" si="80"/>
        <v>18</v>
      </c>
      <c r="BG27" s="63" t="str">
        <f t="shared" si="81"/>
        <v/>
      </c>
      <c r="BH27" s="87"/>
      <c r="BI27" s="145"/>
      <c r="BJ27" s="64"/>
      <c r="BK27" s="64"/>
      <c r="BL27" s="64"/>
      <c r="BM27" s="64"/>
      <c r="BN27" s="64"/>
      <c r="BO27" s="64"/>
      <c r="BP27" s="63"/>
      <c r="BQ27" s="143" t="str">
        <f t="shared" si="63"/>
        <v/>
      </c>
      <c r="BR27" s="133"/>
      <c r="BS27" s="134"/>
      <c r="BT27" s="134"/>
      <c r="BU27" s="134"/>
      <c r="BV27" s="63" t="str">
        <f t="shared" si="82"/>
        <v/>
      </c>
      <c r="BW27" s="63" t="str">
        <f t="shared" si="83"/>
        <v/>
      </c>
      <c r="BX27" s="63" t="str">
        <f t="shared" si="84"/>
        <v/>
      </c>
      <c r="BY27" s="87"/>
      <c r="BZ27" s="145"/>
      <c r="CA27" s="64"/>
      <c r="CB27" s="64"/>
      <c r="CC27" s="64"/>
      <c r="CD27" s="64"/>
      <c r="CE27" s="64"/>
      <c r="CF27" s="64"/>
      <c r="CG27" s="63"/>
      <c r="CH27" s="143" t="str">
        <f t="shared" si="64"/>
        <v/>
      </c>
      <c r="CI27" s="133"/>
      <c r="CJ27" s="134"/>
      <c r="CK27" s="134"/>
      <c r="CL27" s="134"/>
      <c r="CM27" s="63" t="str">
        <f t="shared" si="85"/>
        <v/>
      </c>
      <c r="CN27" s="63" t="str">
        <f t="shared" si="86"/>
        <v/>
      </c>
      <c r="CO27" s="63" t="str">
        <f t="shared" si="87"/>
        <v/>
      </c>
      <c r="CP27" s="87"/>
      <c r="CQ27" s="145"/>
      <c r="CR27" s="64"/>
      <c r="CS27" s="64"/>
      <c r="CT27" s="64"/>
      <c r="CU27" s="64"/>
      <c r="CV27" s="64"/>
      <c r="CW27" s="64"/>
      <c r="CX27" s="63"/>
      <c r="CY27" s="143" t="str">
        <f t="shared" si="65"/>
        <v/>
      </c>
      <c r="CZ27" s="133"/>
      <c r="DA27" s="134"/>
      <c r="DB27" s="134"/>
      <c r="DC27" s="134"/>
      <c r="DD27" s="63" t="str">
        <f t="shared" si="88"/>
        <v/>
      </c>
      <c r="DE27" s="63" t="str">
        <f t="shared" si="89"/>
        <v/>
      </c>
      <c r="DF27" s="63" t="str">
        <f t="shared" si="90"/>
        <v/>
      </c>
      <c r="DG27" s="87"/>
      <c r="DH27" s="145"/>
      <c r="DI27" s="64"/>
      <c r="DJ27" s="64"/>
      <c r="DK27" s="64"/>
      <c r="DL27" s="64"/>
      <c r="DM27" s="64"/>
      <c r="DN27" s="64"/>
      <c r="DO27" s="63"/>
      <c r="DP27" s="143" t="str">
        <f t="shared" si="66"/>
        <v/>
      </c>
      <c r="DQ27" s="133"/>
      <c r="DR27" s="134"/>
      <c r="DS27" s="134"/>
      <c r="DT27" s="134"/>
      <c r="DU27" s="63" t="str">
        <f t="shared" si="91"/>
        <v/>
      </c>
      <c r="DV27" s="63" t="str">
        <f t="shared" si="92"/>
        <v/>
      </c>
      <c r="DW27" s="63" t="str">
        <f t="shared" si="93"/>
        <v/>
      </c>
      <c r="DX27" s="87"/>
      <c r="DY27" s="145"/>
      <c r="DZ27" s="64"/>
      <c r="EA27" s="64"/>
      <c r="EB27" s="64"/>
      <c r="EC27" s="64"/>
      <c r="ED27" s="64"/>
      <c r="EE27" s="64"/>
      <c r="EF27" s="63"/>
      <c r="EG27" s="143" t="str">
        <f t="shared" si="67"/>
        <v/>
      </c>
      <c r="EH27" s="133"/>
      <c r="EI27" s="134"/>
      <c r="EJ27" s="134"/>
      <c r="EK27" s="134"/>
      <c r="EL27" s="63" t="str">
        <f t="shared" si="94"/>
        <v/>
      </c>
      <c r="EM27" s="63" t="str">
        <f t="shared" si="95"/>
        <v/>
      </c>
      <c r="EN27" s="63" t="str">
        <f t="shared" si="96"/>
        <v/>
      </c>
      <c r="EO27" s="87"/>
      <c r="EP27" s="145"/>
      <c r="EQ27" s="64"/>
      <c r="ER27" s="64"/>
      <c r="ES27" s="64"/>
      <c r="ET27" s="64"/>
      <c r="EU27" s="64"/>
      <c r="EV27" s="64"/>
      <c r="EW27" s="63"/>
      <c r="EX27" s="143" t="str">
        <f t="shared" si="68"/>
        <v/>
      </c>
      <c r="EY27" s="133"/>
      <c r="EZ27" s="134"/>
      <c r="FA27" s="134"/>
      <c r="FB27" s="134"/>
      <c r="FC27" s="63" t="str">
        <f t="shared" si="97"/>
        <v/>
      </c>
      <c r="FD27" s="63" t="str">
        <f t="shared" si="98"/>
        <v/>
      </c>
      <c r="FE27" s="63" t="str">
        <f t="shared" si="99"/>
        <v/>
      </c>
      <c r="FF27" s="87"/>
      <c r="FG27" s="145" t="str">
        <f t="shared" si="136"/>
        <v/>
      </c>
      <c r="FH27" s="64" t="str">
        <f t="shared" si="100"/>
        <v/>
      </c>
      <c r="FI27" s="64" t="str">
        <f t="shared" si="101"/>
        <v/>
      </c>
      <c r="FJ27" s="64" t="str">
        <f t="shared" si="102"/>
        <v/>
      </c>
      <c r="FK27" s="64" t="str">
        <f t="shared" si="103"/>
        <v/>
      </c>
      <c r="FL27" s="64" t="str">
        <f t="shared" si="104"/>
        <v/>
      </c>
      <c r="FM27" s="64" t="str">
        <f t="shared" si="105"/>
        <v/>
      </c>
      <c r="FN27" s="63" t="str">
        <f t="shared" si="137"/>
        <v/>
      </c>
      <c r="FO27" s="141" t="str">
        <f t="shared" si="138"/>
        <v/>
      </c>
      <c r="FP27" s="133"/>
      <c r="FQ27" s="134"/>
      <c r="FR27" s="134"/>
      <c r="FS27" s="134"/>
      <c r="FT27" s="63" t="str">
        <f t="shared" si="139"/>
        <v/>
      </c>
      <c r="FU27" s="63" t="str">
        <f t="shared" si="140"/>
        <v/>
      </c>
      <c r="FV27" s="63" t="str">
        <f t="shared" si="141"/>
        <v/>
      </c>
      <c r="FW27" s="87"/>
      <c r="FX27" s="145" t="str">
        <f t="shared" si="142"/>
        <v/>
      </c>
      <c r="FY27" s="64" t="str">
        <f t="shared" si="107"/>
        <v/>
      </c>
      <c r="FZ27" s="64" t="str">
        <f t="shared" si="108"/>
        <v/>
      </c>
      <c r="GA27" s="64" t="str">
        <f t="shared" si="109"/>
        <v/>
      </c>
      <c r="GB27" s="64" t="str">
        <f t="shared" si="110"/>
        <v/>
      </c>
      <c r="GC27" s="64" t="str">
        <f t="shared" si="111"/>
        <v/>
      </c>
      <c r="GD27" s="64" t="str">
        <f t="shared" si="112"/>
        <v/>
      </c>
      <c r="GE27" s="63" t="str">
        <f t="shared" si="143"/>
        <v/>
      </c>
      <c r="GF27" s="141" t="str">
        <f t="shared" si="144"/>
        <v/>
      </c>
      <c r="GG27" s="133"/>
      <c r="GH27" s="134"/>
      <c r="GI27" s="134"/>
      <c r="GJ27" s="134"/>
      <c r="GK27" s="63" t="str">
        <f t="shared" si="145"/>
        <v/>
      </c>
      <c r="GL27" s="63" t="str">
        <f t="shared" si="146"/>
        <v/>
      </c>
      <c r="GM27" s="63" t="str">
        <f t="shared" si="147"/>
        <v/>
      </c>
      <c r="GN27" s="87"/>
      <c r="GO27" s="145" t="str">
        <f t="shared" si="148"/>
        <v/>
      </c>
      <c r="GP27" s="64" t="str">
        <f t="shared" si="114"/>
        <v/>
      </c>
      <c r="GQ27" s="64" t="str">
        <f t="shared" si="115"/>
        <v/>
      </c>
      <c r="GR27" s="64" t="str">
        <f t="shared" si="116"/>
        <v/>
      </c>
      <c r="GS27" s="64" t="str">
        <f t="shared" si="117"/>
        <v/>
      </c>
      <c r="GT27" s="64" t="str">
        <f t="shared" si="118"/>
        <v/>
      </c>
      <c r="GU27" s="64" t="str">
        <f t="shared" si="119"/>
        <v/>
      </c>
      <c r="GV27" s="63" t="str">
        <f t="shared" si="149"/>
        <v/>
      </c>
      <c r="GW27" s="141" t="str">
        <f t="shared" si="150"/>
        <v/>
      </c>
      <c r="GX27" s="133"/>
      <c r="GY27" s="134"/>
      <c r="GZ27" s="134"/>
      <c r="HA27" s="134"/>
      <c r="HB27" s="63" t="str">
        <f t="shared" si="151"/>
        <v/>
      </c>
      <c r="HC27" s="63" t="str">
        <f t="shared" si="152"/>
        <v/>
      </c>
      <c r="HD27" s="63" t="str">
        <f t="shared" si="153"/>
        <v/>
      </c>
      <c r="HE27" s="87"/>
      <c r="HF27" s="145" t="str">
        <f t="shared" si="154"/>
        <v/>
      </c>
      <c r="HG27" s="64" t="str">
        <f t="shared" si="121"/>
        <v/>
      </c>
      <c r="HH27" s="64" t="str">
        <f t="shared" si="122"/>
        <v/>
      </c>
      <c r="HI27" s="64" t="str">
        <f t="shared" si="123"/>
        <v/>
      </c>
      <c r="HJ27" s="64" t="str">
        <f t="shared" si="124"/>
        <v/>
      </c>
      <c r="HK27" s="64" t="str">
        <f t="shared" si="125"/>
        <v/>
      </c>
      <c r="HL27" s="64" t="str">
        <f t="shared" si="126"/>
        <v/>
      </c>
      <c r="HM27" s="63" t="str">
        <f t="shared" si="155"/>
        <v/>
      </c>
      <c r="HN27" s="141" t="str">
        <f t="shared" si="156"/>
        <v/>
      </c>
      <c r="HO27" s="133"/>
      <c r="HP27" s="134"/>
      <c r="HQ27" s="134"/>
      <c r="HR27" s="134"/>
      <c r="HS27" s="63" t="str">
        <f t="shared" si="157"/>
        <v/>
      </c>
      <c r="HT27" s="63" t="str">
        <f t="shared" si="158"/>
        <v/>
      </c>
      <c r="HU27" s="63" t="str">
        <f t="shared" si="159"/>
        <v/>
      </c>
      <c r="HV27" s="87"/>
      <c r="HW27" s="145" t="str">
        <f t="shared" si="160"/>
        <v/>
      </c>
      <c r="HX27" s="64" t="str">
        <f t="shared" si="128"/>
        <v/>
      </c>
      <c r="HY27" s="64" t="str">
        <f t="shared" si="129"/>
        <v/>
      </c>
      <c r="HZ27" s="64" t="str">
        <f t="shared" si="130"/>
        <v/>
      </c>
      <c r="IA27" s="64" t="str">
        <f t="shared" si="131"/>
        <v/>
      </c>
      <c r="IB27" s="64" t="str">
        <f t="shared" si="132"/>
        <v/>
      </c>
      <c r="IC27" s="64" t="str">
        <f t="shared" si="133"/>
        <v/>
      </c>
      <c r="ID27" s="63" t="str">
        <f t="shared" si="161"/>
        <v/>
      </c>
      <c r="IE27" s="211"/>
    </row>
    <row r="28" spans="1:239" s="1" customFormat="1" ht="19.5" customHeight="1" x14ac:dyDescent="0.3">
      <c r="A28" s="228" t="s">
        <v>188</v>
      </c>
      <c r="B28" s="126"/>
      <c r="C28" s="595" t="s">
        <v>217</v>
      </c>
      <c r="D28" s="590" t="s">
        <v>213</v>
      </c>
      <c r="E28" s="591"/>
      <c r="F28" s="591"/>
      <c r="G28" s="591"/>
      <c r="H28" s="592">
        <v>2</v>
      </c>
      <c r="I28" s="591"/>
      <c r="J28" s="591"/>
      <c r="K28" s="591"/>
      <c r="L28" s="591"/>
      <c r="M28" s="591"/>
      <c r="N28" s="591"/>
      <c r="O28" s="14"/>
      <c r="P28" s="14"/>
      <c r="Q28" s="11"/>
      <c r="R28" s="11"/>
      <c r="S28" s="11"/>
      <c r="T28" s="12"/>
      <c r="U28" s="11"/>
      <c r="V28" s="11"/>
      <c r="W28" s="11"/>
      <c r="X28" s="11"/>
      <c r="Y28" s="114">
        <v>4</v>
      </c>
      <c r="Z28" s="110"/>
      <c r="AA28" s="55">
        <f t="shared" si="69"/>
        <v>120</v>
      </c>
      <c r="AB28" s="17">
        <f t="shared" si="70"/>
        <v>54</v>
      </c>
      <c r="AC28" s="73">
        <f t="shared" si="71"/>
        <v>36</v>
      </c>
      <c r="AD28" s="73">
        <f t="shared" si="72"/>
        <v>18</v>
      </c>
      <c r="AE28" s="73">
        <f t="shared" si="73"/>
        <v>0</v>
      </c>
      <c r="AF28" s="74">
        <f t="shared" si="74"/>
        <v>66</v>
      </c>
      <c r="AG28" s="446">
        <f t="shared" si="75"/>
        <v>0.55000000000000004</v>
      </c>
      <c r="AH28" s="72">
        <f t="shared" si="135"/>
        <v>66</v>
      </c>
      <c r="AI28" s="141" t="str">
        <f t="shared" si="134"/>
        <v/>
      </c>
      <c r="AJ28" s="133"/>
      <c r="AK28" s="134"/>
      <c r="AL28" s="134"/>
      <c r="AM28" s="134"/>
      <c r="AN28" s="63" t="str">
        <f t="shared" si="76"/>
        <v/>
      </c>
      <c r="AO28" s="63" t="str">
        <f t="shared" si="77"/>
        <v/>
      </c>
      <c r="AP28" s="63" t="str">
        <f t="shared" si="78"/>
        <v/>
      </c>
      <c r="AQ28" s="87"/>
      <c r="AR28" s="145"/>
      <c r="AS28" s="64"/>
      <c r="AT28" s="64"/>
      <c r="AU28" s="64"/>
      <c r="AV28" s="64"/>
      <c r="AW28" s="64"/>
      <c r="AX28" s="64"/>
      <c r="AY28" s="63"/>
      <c r="AZ28" s="143">
        <f t="shared" si="62"/>
        <v>3</v>
      </c>
      <c r="BA28" s="599">
        <v>2</v>
      </c>
      <c r="BB28" s="600">
        <v>1</v>
      </c>
      <c r="BC28" s="600"/>
      <c r="BD28" s="134"/>
      <c r="BE28" s="63">
        <f t="shared" si="79"/>
        <v>36</v>
      </c>
      <c r="BF28" s="63">
        <f t="shared" si="80"/>
        <v>18</v>
      </c>
      <c r="BG28" s="63" t="str">
        <f t="shared" si="81"/>
        <v/>
      </c>
      <c r="BH28" s="87"/>
      <c r="BI28" s="145"/>
      <c r="BJ28" s="64"/>
      <c r="BK28" s="64"/>
      <c r="BL28" s="64"/>
      <c r="BM28" s="64"/>
      <c r="BN28" s="64"/>
      <c r="BO28" s="64"/>
      <c r="BP28" s="63"/>
      <c r="BQ28" s="143" t="str">
        <f t="shared" si="63"/>
        <v/>
      </c>
      <c r="BR28" s="133"/>
      <c r="BS28" s="134"/>
      <c r="BT28" s="134"/>
      <c r="BU28" s="134"/>
      <c r="BV28" s="63" t="str">
        <f t="shared" si="82"/>
        <v/>
      </c>
      <c r="BW28" s="63" t="str">
        <f t="shared" si="83"/>
        <v/>
      </c>
      <c r="BX28" s="63" t="str">
        <f t="shared" si="84"/>
        <v/>
      </c>
      <c r="BY28" s="87"/>
      <c r="BZ28" s="145"/>
      <c r="CA28" s="64"/>
      <c r="CB28" s="64"/>
      <c r="CC28" s="64"/>
      <c r="CD28" s="64"/>
      <c r="CE28" s="64"/>
      <c r="CF28" s="64"/>
      <c r="CG28" s="63"/>
      <c r="CH28" s="143" t="str">
        <f t="shared" si="64"/>
        <v/>
      </c>
      <c r="CI28" s="133"/>
      <c r="CJ28" s="134"/>
      <c r="CK28" s="134"/>
      <c r="CL28" s="134"/>
      <c r="CM28" s="63" t="str">
        <f t="shared" si="85"/>
        <v/>
      </c>
      <c r="CN28" s="63" t="str">
        <f t="shared" si="86"/>
        <v/>
      </c>
      <c r="CO28" s="63" t="str">
        <f t="shared" si="87"/>
        <v/>
      </c>
      <c r="CP28" s="87"/>
      <c r="CQ28" s="145"/>
      <c r="CR28" s="64"/>
      <c r="CS28" s="64"/>
      <c r="CT28" s="64"/>
      <c r="CU28" s="64"/>
      <c r="CV28" s="64"/>
      <c r="CW28" s="64"/>
      <c r="CX28" s="63"/>
      <c r="CY28" s="143" t="str">
        <f t="shared" si="65"/>
        <v/>
      </c>
      <c r="CZ28" s="133"/>
      <c r="DA28" s="134"/>
      <c r="DB28" s="134"/>
      <c r="DC28" s="134"/>
      <c r="DD28" s="63" t="str">
        <f t="shared" si="88"/>
        <v/>
      </c>
      <c r="DE28" s="63" t="str">
        <f t="shared" si="89"/>
        <v/>
      </c>
      <c r="DF28" s="63" t="str">
        <f t="shared" si="90"/>
        <v/>
      </c>
      <c r="DG28" s="87"/>
      <c r="DH28" s="145"/>
      <c r="DI28" s="64"/>
      <c r="DJ28" s="64"/>
      <c r="DK28" s="64"/>
      <c r="DL28" s="64"/>
      <c r="DM28" s="64"/>
      <c r="DN28" s="64"/>
      <c r="DO28" s="63"/>
      <c r="DP28" s="143" t="str">
        <f t="shared" si="66"/>
        <v/>
      </c>
      <c r="DQ28" s="133"/>
      <c r="DR28" s="134"/>
      <c r="DS28" s="134"/>
      <c r="DT28" s="134"/>
      <c r="DU28" s="63" t="str">
        <f t="shared" si="91"/>
        <v/>
      </c>
      <c r="DV28" s="63" t="str">
        <f t="shared" si="92"/>
        <v/>
      </c>
      <c r="DW28" s="63" t="str">
        <f t="shared" si="93"/>
        <v/>
      </c>
      <c r="DX28" s="87"/>
      <c r="DY28" s="145"/>
      <c r="DZ28" s="64"/>
      <c r="EA28" s="64"/>
      <c r="EB28" s="64"/>
      <c r="EC28" s="64"/>
      <c r="ED28" s="64"/>
      <c r="EE28" s="64"/>
      <c r="EF28" s="63"/>
      <c r="EG28" s="143" t="str">
        <f t="shared" si="67"/>
        <v/>
      </c>
      <c r="EH28" s="133"/>
      <c r="EI28" s="134"/>
      <c r="EJ28" s="134"/>
      <c r="EK28" s="134"/>
      <c r="EL28" s="63" t="str">
        <f t="shared" si="94"/>
        <v/>
      </c>
      <c r="EM28" s="63" t="str">
        <f t="shared" si="95"/>
        <v/>
      </c>
      <c r="EN28" s="63" t="str">
        <f t="shared" si="96"/>
        <v/>
      </c>
      <c r="EO28" s="87"/>
      <c r="EP28" s="145"/>
      <c r="EQ28" s="64"/>
      <c r="ER28" s="64"/>
      <c r="ES28" s="64"/>
      <c r="ET28" s="64"/>
      <c r="EU28" s="64"/>
      <c r="EV28" s="64"/>
      <c r="EW28" s="63"/>
      <c r="EX28" s="143" t="str">
        <f t="shared" si="68"/>
        <v/>
      </c>
      <c r="EY28" s="133"/>
      <c r="EZ28" s="134"/>
      <c r="FA28" s="134"/>
      <c r="FB28" s="134"/>
      <c r="FC28" s="63" t="str">
        <f t="shared" si="97"/>
        <v/>
      </c>
      <c r="FD28" s="63" t="str">
        <f t="shared" si="98"/>
        <v/>
      </c>
      <c r="FE28" s="63" t="str">
        <f t="shared" si="99"/>
        <v/>
      </c>
      <c r="FF28" s="87"/>
      <c r="FG28" s="145" t="str">
        <f t="shared" si="136"/>
        <v/>
      </c>
      <c r="FH28" s="64" t="str">
        <f t="shared" si="100"/>
        <v/>
      </c>
      <c r="FI28" s="64" t="str">
        <f t="shared" si="101"/>
        <v/>
      </c>
      <c r="FJ28" s="64" t="str">
        <f t="shared" si="102"/>
        <v/>
      </c>
      <c r="FK28" s="64" t="str">
        <f t="shared" si="103"/>
        <v/>
      </c>
      <c r="FL28" s="64" t="str">
        <f t="shared" si="104"/>
        <v/>
      </c>
      <c r="FM28" s="64" t="str">
        <f t="shared" si="105"/>
        <v/>
      </c>
      <c r="FN28" s="63" t="str">
        <f t="shared" si="137"/>
        <v/>
      </c>
      <c r="FO28" s="141" t="str">
        <f t="shared" si="138"/>
        <v/>
      </c>
      <c r="FP28" s="133"/>
      <c r="FQ28" s="134"/>
      <c r="FR28" s="134"/>
      <c r="FS28" s="134"/>
      <c r="FT28" s="63" t="str">
        <f t="shared" si="139"/>
        <v/>
      </c>
      <c r="FU28" s="63" t="str">
        <f t="shared" si="140"/>
        <v/>
      </c>
      <c r="FV28" s="63" t="str">
        <f t="shared" si="141"/>
        <v/>
      </c>
      <c r="FW28" s="87"/>
      <c r="FX28" s="145" t="str">
        <f t="shared" si="142"/>
        <v/>
      </c>
      <c r="FY28" s="64" t="str">
        <f t="shared" si="107"/>
        <v/>
      </c>
      <c r="FZ28" s="64" t="str">
        <f t="shared" si="108"/>
        <v/>
      </c>
      <c r="GA28" s="64" t="str">
        <f t="shared" si="109"/>
        <v/>
      </c>
      <c r="GB28" s="64" t="str">
        <f t="shared" si="110"/>
        <v/>
      </c>
      <c r="GC28" s="64" t="str">
        <f t="shared" si="111"/>
        <v/>
      </c>
      <c r="GD28" s="64" t="str">
        <f t="shared" si="112"/>
        <v/>
      </c>
      <c r="GE28" s="63" t="str">
        <f t="shared" si="143"/>
        <v/>
      </c>
      <c r="GF28" s="141" t="str">
        <f t="shared" si="144"/>
        <v/>
      </c>
      <c r="GG28" s="133"/>
      <c r="GH28" s="134"/>
      <c r="GI28" s="134"/>
      <c r="GJ28" s="134"/>
      <c r="GK28" s="63" t="str">
        <f t="shared" si="145"/>
        <v/>
      </c>
      <c r="GL28" s="63" t="str">
        <f t="shared" si="146"/>
        <v/>
      </c>
      <c r="GM28" s="63" t="str">
        <f t="shared" si="147"/>
        <v/>
      </c>
      <c r="GN28" s="87"/>
      <c r="GO28" s="145" t="str">
        <f t="shared" si="148"/>
        <v/>
      </c>
      <c r="GP28" s="64" t="str">
        <f t="shared" si="114"/>
        <v/>
      </c>
      <c r="GQ28" s="64" t="str">
        <f t="shared" si="115"/>
        <v/>
      </c>
      <c r="GR28" s="64" t="str">
        <f t="shared" si="116"/>
        <v/>
      </c>
      <c r="GS28" s="64" t="str">
        <f t="shared" si="117"/>
        <v/>
      </c>
      <c r="GT28" s="64" t="str">
        <f t="shared" si="118"/>
        <v/>
      </c>
      <c r="GU28" s="64" t="str">
        <f t="shared" si="119"/>
        <v/>
      </c>
      <c r="GV28" s="63" t="str">
        <f t="shared" si="149"/>
        <v/>
      </c>
      <c r="GW28" s="141" t="str">
        <f t="shared" si="150"/>
        <v/>
      </c>
      <c r="GX28" s="133"/>
      <c r="GY28" s="134"/>
      <c r="GZ28" s="134"/>
      <c r="HA28" s="134"/>
      <c r="HB28" s="63" t="str">
        <f t="shared" si="151"/>
        <v/>
      </c>
      <c r="HC28" s="63" t="str">
        <f t="shared" si="152"/>
        <v/>
      </c>
      <c r="HD28" s="63" t="str">
        <f t="shared" si="153"/>
        <v/>
      </c>
      <c r="HE28" s="87"/>
      <c r="HF28" s="145" t="str">
        <f t="shared" si="154"/>
        <v/>
      </c>
      <c r="HG28" s="64" t="str">
        <f t="shared" si="121"/>
        <v/>
      </c>
      <c r="HH28" s="64" t="str">
        <f t="shared" si="122"/>
        <v/>
      </c>
      <c r="HI28" s="64" t="str">
        <f t="shared" si="123"/>
        <v/>
      </c>
      <c r="HJ28" s="64" t="str">
        <f t="shared" si="124"/>
        <v/>
      </c>
      <c r="HK28" s="64" t="str">
        <f t="shared" si="125"/>
        <v/>
      </c>
      <c r="HL28" s="64" t="str">
        <f t="shared" si="126"/>
        <v/>
      </c>
      <c r="HM28" s="63" t="str">
        <f t="shared" si="155"/>
        <v/>
      </c>
      <c r="HN28" s="141" t="str">
        <f t="shared" si="156"/>
        <v/>
      </c>
      <c r="HO28" s="133"/>
      <c r="HP28" s="134"/>
      <c r="HQ28" s="134"/>
      <c r="HR28" s="134"/>
      <c r="HS28" s="63" t="str">
        <f t="shared" si="157"/>
        <v/>
      </c>
      <c r="HT28" s="63" t="str">
        <f t="shared" si="158"/>
        <v/>
      </c>
      <c r="HU28" s="63" t="str">
        <f t="shared" si="159"/>
        <v/>
      </c>
      <c r="HV28" s="87"/>
      <c r="HW28" s="145" t="str">
        <f t="shared" si="160"/>
        <v/>
      </c>
      <c r="HX28" s="64" t="str">
        <f t="shared" si="128"/>
        <v/>
      </c>
      <c r="HY28" s="64" t="str">
        <f t="shared" si="129"/>
        <v/>
      </c>
      <c r="HZ28" s="64" t="str">
        <f t="shared" si="130"/>
        <v/>
      </c>
      <c r="IA28" s="64" t="str">
        <f t="shared" si="131"/>
        <v/>
      </c>
      <c r="IB28" s="64" t="str">
        <f t="shared" si="132"/>
        <v/>
      </c>
      <c r="IC28" s="64" t="str">
        <f t="shared" si="133"/>
        <v/>
      </c>
      <c r="ID28" s="63" t="str">
        <f t="shared" si="161"/>
        <v/>
      </c>
      <c r="IE28" s="211"/>
    </row>
    <row r="29" spans="1:239" s="1" customFormat="1" ht="21.6" customHeight="1" x14ac:dyDescent="0.3">
      <c r="A29" s="228" t="s">
        <v>189</v>
      </c>
      <c r="B29" s="126"/>
      <c r="C29" s="127" t="s">
        <v>226</v>
      </c>
      <c r="D29" s="253"/>
      <c r="E29" s="11"/>
      <c r="F29" s="11"/>
      <c r="G29" s="11"/>
      <c r="H29" s="12"/>
      <c r="I29" s="11"/>
      <c r="J29" s="11"/>
      <c r="K29" s="11"/>
      <c r="L29" s="11"/>
      <c r="M29" s="11">
        <v>2</v>
      </c>
      <c r="N29" s="11"/>
      <c r="O29" s="13"/>
      <c r="P29" s="13"/>
      <c r="Q29" s="11"/>
      <c r="R29" s="11"/>
      <c r="S29" s="11"/>
      <c r="T29" s="12"/>
      <c r="U29" s="11"/>
      <c r="V29" s="11"/>
      <c r="W29" s="11"/>
      <c r="X29" s="11"/>
      <c r="Y29" s="114">
        <v>4</v>
      </c>
      <c r="Z29" s="110"/>
      <c r="AA29" s="55">
        <f t="shared" ref="AA29" si="162">Y29*30</f>
        <v>120</v>
      </c>
      <c r="AB29" s="17"/>
      <c r="AC29" s="73"/>
      <c r="AD29" s="73"/>
      <c r="AE29" s="73"/>
      <c r="AF29" s="74">
        <f t="shared" si="74"/>
        <v>120</v>
      </c>
      <c r="AG29" s="75">
        <f t="shared" si="75"/>
        <v>1</v>
      </c>
      <c r="AH29" s="72">
        <f t="shared" si="135"/>
        <v>120</v>
      </c>
      <c r="AI29" s="141" t="str">
        <f t="shared" ref="AI29" si="163">IF(SUM(AJ29:AL29)&lt;&gt;0,SUM(AJ29:AL29),"")</f>
        <v/>
      </c>
      <c r="AJ29" s="133"/>
      <c r="AK29" s="134"/>
      <c r="AL29" s="134"/>
      <c r="AM29" s="134"/>
      <c r="AN29" s="63"/>
      <c r="AO29" s="63"/>
      <c r="AP29" s="63"/>
      <c r="AQ29" s="87"/>
      <c r="AR29" s="145"/>
      <c r="AS29" s="64"/>
      <c r="AT29" s="64"/>
      <c r="AU29" s="64"/>
      <c r="AV29" s="64"/>
      <c r="AW29" s="64"/>
      <c r="AX29" s="64"/>
      <c r="AY29" s="63"/>
      <c r="AZ29" s="143" t="str">
        <f t="shared" ref="AZ29" si="164">IF(SUM(BA29:BD29)&lt;&gt;0,SUM(BA29:BD29),"")</f>
        <v/>
      </c>
      <c r="BA29" s="133"/>
      <c r="BB29" s="134"/>
      <c r="BC29" s="134"/>
      <c r="BD29" s="134"/>
      <c r="BE29" s="63"/>
      <c r="BF29" s="63"/>
      <c r="BG29" s="63"/>
      <c r="BH29" s="87"/>
      <c r="BI29" s="145"/>
      <c r="BJ29" s="64"/>
      <c r="BK29" s="64"/>
      <c r="BL29" s="64"/>
      <c r="BM29" s="64"/>
      <c r="BN29" s="64"/>
      <c r="BO29" s="64"/>
      <c r="BP29" s="63"/>
      <c r="BQ29" s="143" t="str">
        <f t="shared" ref="BQ29" si="165">IF(SUM(BR29:BU29)&lt;&gt;0,SUM(BR29:BU29),"")</f>
        <v/>
      </c>
      <c r="BR29" s="133"/>
      <c r="BS29" s="134"/>
      <c r="BT29" s="134"/>
      <c r="BU29" s="134"/>
      <c r="BV29" s="63" t="str">
        <f t="shared" ref="BV29" si="166">IF(BR29&lt;&gt;0,$BQ$17*BR29,"")</f>
        <v/>
      </c>
      <c r="BW29" s="63" t="str">
        <f t="shared" ref="BW29" si="167">IF(BS29&lt;&gt;0,$BQ$17*BS29,"")</f>
        <v/>
      </c>
      <c r="BX29" s="63" t="str">
        <f t="shared" ref="BX29" si="168">IF(BT29&lt;&gt;0,$BQ$17*BT29,"")</f>
        <v/>
      </c>
      <c r="BY29" s="87"/>
      <c r="BZ29" s="145"/>
      <c r="CA29" s="64"/>
      <c r="CB29" s="64"/>
      <c r="CC29" s="64"/>
      <c r="CD29" s="64"/>
      <c r="CE29" s="64"/>
      <c r="CF29" s="64"/>
      <c r="CG29" s="63"/>
      <c r="CH29" s="143" t="str">
        <f t="shared" ref="CH29" si="169">IF(SUM(CI29:CL29)&lt;&gt;0,SUM(CI29:CL29),"")</f>
        <v/>
      </c>
      <c r="CI29" s="133"/>
      <c r="CJ29" s="134"/>
      <c r="CK29" s="134"/>
      <c r="CL29" s="134"/>
      <c r="CM29" s="63" t="str">
        <f t="shared" ref="CM29" si="170">IF(CI29&lt;&gt;0,$CH$17*CI29,"")</f>
        <v/>
      </c>
      <c r="CN29" s="63" t="str">
        <f t="shared" ref="CN29" si="171">IF(CJ29&lt;&gt;0,$CH$17*CJ29,"")</f>
        <v/>
      </c>
      <c r="CO29" s="63" t="str">
        <f t="shared" ref="CO29" si="172">IF(CK29&lt;&gt;0,$CH$17*CK29,"")</f>
        <v/>
      </c>
      <c r="CP29" s="87"/>
      <c r="CQ29" s="145"/>
      <c r="CR29" s="64"/>
      <c r="CS29" s="64"/>
      <c r="CT29" s="64"/>
      <c r="CU29" s="64"/>
      <c r="CV29" s="64"/>
      <c r="CW29" s="64"/>
      <c r="CX29" s="63"/>
      <c r="CY29" s="143" t="str">
        <f t="shared" ref="CY29" si="173">IF(SUM(CZ29:DC29)&lt;&gt;0,SUM(CZ29:DC29),"")</f>
        <v/>
      </c>
      <c r="CZ29" s="133"/>
      <c r="DA29" s="134"/>
      <c r="DB29" s="134"/>
      <c r="DC29" s="134"/>
      <c r="DD29" s="63" t="str">
        <f t="shared" ref="DD29" si="174">IF(CZ29&lt;&gt;0,$AI$17*CZ29,"")</f>
        <v/>
      </c>
      <c r="DE29" s="63" t="str">
        <f t="shared" ref="DE29" si="175">IF(DA29&lt;&gt;0,$AI$17*DA29,"")</f>
        <v/>
      </c>
      <c r="DF29" s="63" t="str">
        <f t="shared" ref="DF29" si="176">IF(DB29&lt;&gt;0,$AI$17*DB29,"")</f>
        <v/>
      </c>
      <c r="DG29" s="87"/>
      <c r="DH29" s="145"/>
      <c r="DI29" s="64"/>
      <c r="DJ29" s="64"/>
      <c r="DK29" s="64"/>
      <c r="DL29" s="64"/>
      <c r="DM29" s="64"/>
      <c r="DN29" s="64"/>
      <c r="DO29" s="63"/>
      <c r="DP29" s="143" t="str">
        <f t="shared" ref="DP29" si="177">IF(SUM(DQ29:DT29)&lt;&gt;0,SUM(DQ29:DT29),"")</f>
        <v/>
      </c>
      <c r="DQ29" s="133"/>
      <c r="DR29" s="134"/>
      <c r="DS29" s="134"/>
      <c r="DT29" s="134"/>
      <c r="DU29" s="63" t="str">
        <f t="shared" ref="DU29" si="178">IF(DQ29&lt;&gt;0,$AZ$17*DQ29,"")</f>
        <v/>
      </c>
      <c r="DV29" s="63" t="str">
        <f t="shared" ref="DV29" si="179">IF(DR29&lt;&gt;0,$AZ$17*DR29,"")</f>
        <v/>
      </c>
      <c r="DW29" s="63" t="str">
        <f t="shared" ref="DW29" si="180">IF(DS29&lt;&gt;0,$AZ$17*DS29,"")</f>
        <v/>
      </c>
      <c r="DX29" s="87"/>
      <c r="DY29" s="145"/>
      <c r="DZ29" s="64"/>
      <c r="EA29" s="64"/>
      <c r="EB29" s="64"/>
      <c r="EC29" s="64"/>
      <c r="ED29" s="64"/>
      <c r="EE29" s="64"/>
      <c r="EF29" s="63"/>
      <c r="EG29" s="143" t="str">
        <f t="shared" ref="EG29" si="181">IF(SUM(EH29:EK29)&lt;&gt;0,SUM(EH29:EK29),"")</f>
        <v/>
      </c>
      <c r="EH29" s="133"/>
      <c r="EI29" s="134"/>
      <c r="EJ29" s="134"/>
      <c r="EK29" s="134"/>
      <c r="EL29" s="63" t="str">
        <f t="shared" ref="EL29" si="182">IF(EH29&lt;&gt;0,$AI$17*EH29,"")</f>
        <v/>
      </c>
      <c r="EM29" s="63" t="str">
        <f t="shared" ref="EM29" si="183">IF(EI29&lt;&gt;0,$AI$17*EI29,"")</f>
        <v/>
      </c>
      <c r="EN29" s="63" t="str">
        <f t="shared" ref="EN29" si="184">IF(EJ29&lt;&gt;0,$AI$17*EJ29,"")</f>
        <v/>
      </c>
      <c r="EO29" s="87"/>
      <c r="EP29" s="145"/>
      <c r="EQ29" s="64"/>
      <c r="ER29" s="64"/>
      <c r="ES29" s="64"/>
      <c r="ET29" s="64"/>
      <c r="EU29" s="64"/>
      <c r="EV29" s="64"/>
      <c r="EW29" s="63"/>
      <c r="EX29" s="143" t="str">
        <f t="shared" ref="EX29" si="185">IF(SUM(EY29:FB29)&lt;&gt;0,SUM(EY29:FB29),"")</f>
        <v/>
      </c>
      <c r="EY29" s="133"/>
      <c r="EZ29" s="134"/>
      <c r="FA29" s="134"/>
      <c r="FB29" s="134"/>
      <c r="FC29" s="63" t="str">
        <f t="shared" ref="FC29" si="186">IF(EY29&lt;&gt;0,$EX$17*EY29,"")</f>
        <v/>
      </c>
      <c r="FD29" s="63" t="str">
        <f t="shared" ref="FD29" si="187">IF(EZ29&lt;&gt;0,$EX$17*EZ29,"")</f>
        <v/>
      </c>
      <c r="FE29" s="63" t="str">
        <f t="shared" ref="FE29" si="188">IF(FA29&lt;&gt;0,$EX$17*FA29,"")</f>
        <v/>
      </c>
      <c r="FF29" s="87"/>
      <c r="FG29" s="145" t="str">
        <f t="shared" si="136"/>
        <v/>
      </c>
      <c r="FH29" s="64" t="str">
        <f t="shared" ref="FH29:FH33" si="189">IF(($O29=$EX$15),"КП","")</f>
        <v/>
      </c>
      <c r="FI29" s="64" t="str">
        <f t="shared" ref="FI29:FI33" si="190">IF(($P29=$EX$15),"КР","")</f>
        <v/>
      </c>
      <c r="FJ29" s="64" t="str">
        <f t="shared" ref="FJ29:FJ33" si="191">IF(($Q29=$EX$15),"РГР",IF(($R29=$EX$15),"РГР",IF(($S29=$EX$15),"РГР",IF(($T29=$EX$15),"РГР",""))))</f>
        <v/>
      </c>
      <c r="FK29" s="64" t="str">
        <f t="shared" ref="FK29:FK33" si="192">IF(($U29=$EX$15),"контр",IF(($V29=$EX$15),"контр",IF(($W29=$EX$15),"контр",IF(($X29=$EX$15),"контр",""))))</f>
        <v/>
      </c>
      <c r="FL29" s="64" t="str">
        <f t="shared" ref="FL29:FL33" si="193">IF(($E29=$EX$15),"іспит",IF(($F29=$EX$15),"іспит",IF(($G29=$EX$15),"іспит",IF(($H29=$EX$15),"іспит",""))))</f>
        <v/>
      </c>
      <c r="FM29" s="64" t="str">
        <f t="shared" ref="FM29:FM33" si="194">IF(($I29=$EX$15),"залік",IF(($K29=$EX$15),"залік",IF(($L29=$EX$15),"залік",IF(($M29=$EX$15),"залік",IF(($N29=$EX$15),"залік","")))))</f>
        <v/>
      </c>
      <c r="FN29" s="63" t="str">
        <f>IF(SUM(EY29:FA29)&lt;&gt;0,SUM(FC29:FF29),"")</f>
        <v/>
      </c>
      <c r="FO29" s="141" t="str">
        <f>IF(SUM(FP29:FR29)&lt;&gt;0,SUM(FP29:FR29),"")</f>
        <v/>
      </c>
      <c r="FP29" s="133"/>
      <c r="FQ29" s="134"/>
      <c r="FR29" s="134"/>
      <c r="FS29" s="134"/>
      <c r="FT29" s="63" t="str">
        <f t="shared" si="139"/>
        <v/>
      </c>
      <c r="FU29" s="63" t="str">
        <f t="shared" si="140"/>
        <v/>
      </c>
      <c r="FV29" s="63" t="str">
        <f t="shared" si="141"/>
        <v/>
      </c>
      <c r="FW29" s="87"/>
      <c r="FX29" s="145" t="str">
        <f t="shared" si="142"/>
        <v/>
      </c>
      <c r="FY29" s="64" t="str">
        <f t="shared" ref="FY29:FY33" si="195">IF(($O29=$FO$15),"КП","")</f>
        <v/>
      </c>
      <c r="FZ29" s="64" t="str">
        <f t="shared" ref="FZ29:FZ33" si="196">IF(($P29=$FO$15),"КР","")</f>
        <v/>
      </c>
      <c r="GA29" s="64" t="str">
        <f t="shared" ref="GA29:GA33" si="197">IF(($Q29=$FO$15),"РГР",IF(($R29=$FO$15),"РГР",IF(($S29=$FO$15),"РГР",IF(($T29=$FO$15),"РГР",""))))</f>
        <v/>
      </c>
      <c r="GB29" s="64" t="str">
        <f t="shared" ref="GB29:GB33" si="198">IF(($U29=$FO$15),"контр",IF(($V29=$FO$15),"контр",IF(($W29=$FO$15),"контр",IF(($X29=$FO$15),"контр",""))))</f>
        <v/>
      </c>
      <c r="GC29" s="64" t="str">
        <f t="shared" ref="GC29:GC33" si="199">IF(($E29=$FO$15),"іспит",IF(($F29=$FO$15),"іспит",IF(($G29=$FO$15),"іспит",IF(($H29=$FO$15),"іспит",""))))</f>
        <v/>
      </c>
      <c r="GD29" s="64" t="str">
        <f t="shared" ref="GD29:GD33" si="200">IF(($I29=$FO$15),"залік",IF(($K29=$FO$15),"залік",IF(($L29=$FO$15),"залік",IF(($M29=$FO$15),"залік",IF(($N29=$FO$15),"залік","")))))</f>
        <v/>
      </c>
      <c r="GE29" s="63" t="str">
        <f>IF(SUM(FP29:FR29)&lt;&gt;0,SUM(FT29:FW29),"")</f>
        <v/>
      </c>
      <c r="GF29" s="141" t="str">
        <f>IF(SUM(GG29:GI29)&lt;&gt;0,SUM(GG29:GI29),"")</f>
        <v/>
      </c>
      <c r="GG29" s="133"/>
      <c r="GH29" s="134"/>
      <c r="GI29" s="134"/>
      <c r="GJ29" s="134"/>
      <c r="GK29" s="63" t="str">
        <f t="shared" si="145"/>
        <v/>
      </c>
      <c r="GL29" s="63" t="str">
        <f t="shared" si="146"/>
        <v/>
      </c>
      <c r="GM29" s="63" t="str">
        <f t="shared" si="147"/>
        <v/>
      </c>
      <c r="GN29" s="87"/>
      <c r="GO29" s="145" t="str">
        <f t="shared" si="148"/>
        <v/>
      </c>
      <c r="GP29" s="64" t="str">
        <f t="shared" ref="GP29:GP33" si="201">IF(($O29=$GF$15),"КП","")</f>
        <v/>
      </c>
      <c r="GQ29" s="64" t="str">
        <f t="shared" ref="GQ29:GQ33" si="202">IF(($P29=$GF$15),"КР","")</f>
        <v/>
      </c>
      <c r="GR29" s="64" t="str">
        <f t="shared" ref="GR29:GR33" si="203">IF(($Q29=$GF$15),"РГР",IF(($R29=$GF$15),"РГР",IF(($S29=$GF$15),"РГР",IF(($T29=$GF$15),"РГР",""))))</f>
        <v/>
      </c>
      <c r="GS29" s="64" t="str">
        <f t="shared" ref="GS29:GS33" si="204">IF(($U29=$GF$15),"контр",IF(($V29=$GF$15),"контр",IF(($W29=$GF$15),"контр",IF(($X29=$GF$15),"контр",""))))</f>
        <v/>
      </c>
      <c r="GT29" s="64" t="str">
        <f t="shared" ref="GT29:GT33" si="205">IF(($E29=$GF$15),"іспит",IF(($F29=$GF$15),"іспит",IF(($G29=$GF$15),"іспит",IF(($H29=$GF$15),"іспит",""))))</f>
        <v/>
      </c>
      <c r="GU29" s="64" t="str">
        <f t="shared" ref="GU29:GU33" si="206">IF(($I29=$GF$15),"залік",IF(($K29=$GF$15),"залік",IF(($L29=$GF$15),"залік",IF(($M29=$GF$15),"залік",IF(($N29=$GF$15),"залік","")))))</f>
        <v/>
      </c>
      <c r="GV29" s="63" t="str">
        <f>IF(SUM(GG29:GI29)&lt;&gt;0,SUM(GK29:GN29),"")</f>
        <v/>
      </c>
      <c r="GW29" s="141" t="str">
        <f>IF(SUM(GX29:GZ29)&lt;&gt;0,SUM(GX29:GZ29),"")</f>
        <v/>
      </c>
      <c r="GX29" s="133"/>
      <c r="GY29" s="134"/>
      <c r="GZ29" s="134"/>
      <c r="HA29" s="134"/>
      <c r="HB29" s="63" t="str">
        <f t="shared" si="151"/>
        <v/>
      </c>
      <c r="HC29" s="63" t="str">
        <f t="shared" si="152"/>
        <v/>
      </c>
      <c r="HD29" s="63" t="str">
        <f t="shared" si="153"/>
        <v/>
      </c>
      <c r="HE29" s="87"/>
      <c r="HF29" s="145" t="str">
        <f t="shared" si="154"/>
        <v/>
      </c>
      <c r="HG29" s="64" t="str">
        <f t="shared" ref="HG29:HG33" si="207">IF(($O29=$GW$15),"КП","")</f>
        <v/>
      </c>
      <c r="HH29" s="64" t="str">
        <f t="shared" ref="HH29:HH33" si="208">IF(($P29=$GW$15),"КР","")</f>
        <v/>
      </c>
      <c r="HI29" s="64" t="str">
        <f t="shared" ref="HI29:HI33" si="209">IF(($Q29=$GW$15),"РГР",IF(($R29=$GW$15),"РГР",IF(($S29=$GW$15),"РГР",IF(($T29=$GW$15),"РГР",""))))</f>
        <v/>
      </c>
      <c r="HJ29" s="64" t="str">
        <f t="shared" ref="HJ29:HJ33" si="210">IF(($U29=$GW$15),"контр",IF(($V29=$GW$15),"контр",IF(($W29=$GW$15),"контр",IF(($X29=$GW$15),"контр",""))))</f>
        <v/>
      </c>
      <c r="HK29" s="64" t="str">
        <f t="shared" ref="HK29:HK33" si="211">IF(($E29=$GW$15),"іспит",IF(($F29=$GW$15),"іспит",IF(($G29=$GW$15),"іспит",IF(($H29=$GW$15),"іспит",""))))</f>
        <v/>
      </c>
      <c r="HL29" s="64" t="str">
        <f t="shared" ref="HL29:HL33" si="212">IF(($I29=$GW$15),"залік",IF(($K29=$GW$15),"залік",IF(($L29=$GW$15),"залік",IF(($M29=$GW$15),"залік",IF(($N29=$GW$15),"залік","")))))</f>
        <v/>
      </c>
      <c r="HM29" s="63" t="str">
        <f>IF(SUM(GX29:GZ29)&lt;&gt;0,SUM(HB29:HE29),"")</f>
        <v/>
      </c>
      <c r="HN29" s="141" t="str">
        <f>IF(SUM(HO29:HQ29)&lt;&gt;0,SUM(HO29:HQ29),"")</f>
        <v/>
      </c>
      <c r="HO29" s="133"/>
      <c r="HP29" s="134"/>
      <c r="HQ29" s="134"/>
      <c r="HR29" s="134"/>
      <c r="HS29" s="63" t="str">
        <f t="shared" si="157"/>
        <v/>
      </c>
      <c r="HT29" s="63" t="str">
        <f t="shared" si="158"/>
        <v/>
      </c>
      <c r="HU29" s="63" t="str">
        <f t="shared" si="159"/>
        <v/>
      </c>
      <c r="HV29" s="87"/>
      <c r="HW29" s="145" t="str">
        <f t="shared" si="160"/>
        <v/>
      </c>
      <c r="HX29" s="64" t="str">
        <f t="shared" ref="HX29:HX33" si="213">IF(($O29=$HN$15),"КП","")</f>
        <v/>
      </c>
      <c r="HY29" s="64" t="str">
        <f t="shared" ref="HY29:HY33" si="214">IF(($P29=$HN$15),"КР","")</f>
        <v/>
      </c>
      <c r="HZ29" s="64" t="str">
        <f t="shared" ref="HZ29:HZ33" si="215">IF(($Q29=$HN$15),"РГР",IF(($R29=$HN$15),"РГР",IF(($S29=$HN$15),"РГР",IF(($T29=$HN$15),"РГР",""))))</f>
        <v/>
      </c>
      <c r="IA29" s="64" t="str">
        <f t="shared" ref="IA29:IA33" si="216">IF(($U29=$HN$15),"контр",IF(($V29=$HN$15),"контр",IF(($W29=$HN$15),"контр",IF(($X29=$HN$15),"контр",""))))</f>
        <v/>
      </c>
      <c r="IB29" s="64" t="str">
        <f t="shared" ref="IB29:IB33" si="217">IF(($E29=$HN$15),"іспит",IF(($F29=$HN$15),"іспит",IF(($G29=$HN$15),"іспит",IF(($H29=$HN$15),"іспит",""))))</f>
        <v/>
      </c>
      <c r="IC29" s="64" t="str">
        <f t="shared" ref="IC29:IC33" si="218">IF(($I29=$HN$15),"залік",IF(($K29=$HN$15),"залік",IF(($L29=$HN$15),"залік",IF(($M29=$HN$15),"залік",IF(($N29=$HN$15),"залік","")))))</f>
        <v/>
      </c>
      <c r="ID29" s="63" t="str">
        <f>IF(SUM(HO29:HQ29)&lt;&gt;0,SUM(HS29:HV29),"")</f>
        <v/>
      </c>
      <c r="IE29" s="211"/>
    </row>
    <row r="30" spans="1:239" s="1" customFormat="1" ht="21.6" customHeight="1" thickBot="1" x14ac:dyDescent="0.35">
      <c r="A30" s="228" t="s">
        <v>227</v>
      </c>
      <c r="B30" s="126"/>
      <c r="C30" s="127" t="s">
        <v>152</v>
      </c>
      <c r="D30" s="253"/>
      <c r="E30" s="11"/>
      <c r="F30" s="11"/>
      <c r="G30" s="11"/>
      <c r="H30" s="12"/>
      <c r="I30" s="11"/>
      <c r="J30" s="11"/>
      <c r="K30" s="11"/>
      <c r="L30" s="11"/>
      <c r="M30" s="11">
        <v>3</v>
      </c>
      <c r="N30" s="11"/>
      <c r="O30" s="13"/>
      <c r="P30" s="13"/>
      <c r="Q30" s="11"/>
      <c r="R30" s="11"/>
      <c r="S30" s="11"/>
      <c r="T30" s="12"/>
      <c r="U30" s="11"/>
      <c r="V30" s="11"/>
      <c r="W30" s="11"/>
      <c r="X30" s="11"/>
      <c r="Y30" s="114">
        <v>6</v>
      </c>
      <c r="Z30" s="110"/>
      <c r="AA30" s="55">
        <f t="shared" si="69"/>
        <v>180</v>
      </c>
      <c r="AB30" s="17"/>
      <c r="AC30" s="73"/>
      <c r="AD30" s="73"/>
      <c r="AE30" s="73"/>
      <c r="AF30" s="74">
        <f t="shared" ref="AF30:AF33" si="219">AA30-AB30</f>
        <v>180</v>
      </c>
      <c r="AG30" s="75">
        <f t="shared" ref="AG30:AG33" si="220">(AF30/AA30)</f>
        <v>1</v>
      </c>
      <c r="AH30" s="72">
        <f t="shared" ref="AH30:AH33" si="221">AF30-SUM(AQ30,BH30,BY30,CP30,DG30,DX30,EO30,FF30,FW30,GN30,HE30,HV30)</f>
        <v>180</v>
      </c>
      <c r="AI30" s="141" t="str">
        <f t="shared" si="134"/>
        <v/>
      </c>
      <c r="AJ30" s="133"/>
      <c r="AK30" s="134"/>
      <c r="AL30" s="134"/>
      <c r="AM30" s="134"/>
      <c r="AN30" s="63"/>
      <c r="AO30" s="63"/>
      <c r="AP30" s="63"/>
      <c r="AQ30" s="87"/>
      <c r="AR30" s="145"/>
      <c r="AS30" s="64"/>
      <c r="AT30" s="64"/>
      <c r="AU30" s="64"/>
      <c r="AV30" s="64"/>
      <c r="AW30" s="64"/>
      <c r="AX30" s="64"/>
      <c r="AY30" s="63"/>
      <c r="AZ30" s="143" t="str">
        <f t="shared" si="62"/>
        <v/>
      </c>
      <c r="BA30" s="133"/>
      <c r="BB30" s="134"/>
      <c r="BC30" s="134"/>
      <c r="BD30" s="134"/>
      <c r="BE30" s="63"/>
      <c r="BF30" s="63"/>
      <c r="BG30" s="63"/>
      <c r="BH30" s="87"/>
      <c r="BI30" s="145"/>
      <c r="BJ30" s="64"/>
      <c r="BK30" s="64"/>
      <c r="BL30" s="64"/>
      <c r="BM30" s="64"/>
      <c r="BN30" s="64"/>
      <c r="BO30" s="64"/>
      <c r="BP30" s="63"/>
      <c r="BQ30" s="143" t="str">
        <f t="shared" si="63"/>
        <v/>
      </c>
      <c r="BR30" s="133"/>
      <c r="BS30" s="134"/>
      <c r="BT30" s="134"/>
      <c r="BU30" s="134"/>
      <c r="BV30" s="63" t="str">
        <f t="shared" si="82"/>
        <v/>
      </c>
      <c r="BW30" s="63" t="str">
        <f t="shared" si="83"/>
        <v/>
      </c>
      <c r="BX30" s="63" t="str">
        <f t="shared" si="84"/>
        <v/>
      </c>
      <c r="BY30" s="87"/>
      <c r="BZ30" s="145"/>
      <c r="CA30" s="64"/>
      <c r="CB30" s="64"/>
      <c r="CC30" s="64"/>
      <c r="CD30" s="64"/>
      <c r="CE30" s="64"/>
      <c r="CF30" s="64"/>
      <c r="CG30" s="63"/>
      <c r="CH30" s="143" t="str">
        <f t="shared" si="64"/>
        <v/>
      </c>
      <c r="CI30" s="133"/>
      <c r="CJ30" s="134"/>
      <c r="CK30" s="134"/>
      <c r="CL30" s="134"/>
      <c r="CM30" s="63" t="str">
        <f t="shared" si="85"/>
        <v/>
      </c>
      <c r="CN30" s="63" t="str">
        <f t="shared" si="86"/>
        <v/>
      </c>
      <c r="CO30" s="63" t="str">
        <f t="shared" si="87"/>
        <v/>
      </c>
      <c r="CP30" s="87"/>
      <c r="CQ30" s="145"/>
      <c r="CR30" s="64"/>
      <c r="CS30" s="64"/>
      <c r="CT30" s="64"/>
      <c r="CU30" s="64"/>
      <c r="CV30" s="64"/>
      <c r="CW30" s="64"/>
      <c r="CX30" s="63"/>
      <c r="CY30" s="143" t="str">
        <f t="shared" si="65"/>
        <v/>
      </c>
      <c r="CZ30" s="133"/>
      <c r="DA30" s="134"/>
      <c r="DB30" s="134"/>
      <c r="DC30" s="134"/>
      <c r="DD30" s="63" t="str">
        <f t="shared" si="88"/>
        <v/>
      </c>
      <c r="DE30" s="63" t="str">
        <f t="shared" si="89"/>
        <v/>
      </c>
      <c r="DF30" s="63" t="str">
        <f t="shared" si="90"/>
        <v/>
      </c>
      <c r="DG30" s="87"/>
      <c r="DH30" s="145"/>
      <c r="DI30" s="64"/>
      <c r="DJ30" s="64"/>
      <c r="DK30" s="64"/>
      <c r="DL30" s="64"/>
      <c r="DM30" s="64"/>
      <c r="DN30" s="64"/>
      <c r="DO30" s="63"/>
      <c r="DP30" s="143" t="str">
        <f t="shared" si="66"/>
        <v/>
      </c>
      <c r="DQ30" s="133"/>
      <c r="DR30" s="134"/>
      <c r="DS30" s="134"/>
      <c r="DT30" s="134"/>
      <c r="DU30" s="63" t="str">
        <f t="shared" si="91"/>
        <v/>
      </c>
      <c r="DV30" s="63" t="str">
        <f t="shared" si="92"/>
        <v/>
      </c>
      <c r="DW30" s="63" t="str">
        <f t="shared" si="93"/>
        <v/>
      </c>
      <c r="DX30" s="87"/>
      <c r="DY30" s="145"/>
      <c r="DZ30" s="64"/>
      <c r="EA30" s="64"/>
      <c r="EB30" s="64"/>
      <c r="EC30" s="64"/>
      <c r="ED30" s="64"/>
      <c r="EE30" s="64"/>
      <c r="EF30" s="63"/>
      <c r="EG30" s="143" t="str">
        <f t="shared" si="67"/>
        <v/>
      </c>
      <c r="EH30" s="133"/>
      <c r="EI30" s="134"/>
      <c r="EJ30" s="134"/>
      <c r="EK30" s="134"/>
      <c r="EL30" s="63" t="str">
        <f t="shared" si="94"/>
        <v/>
      </c>
      <c r="EM30" s="63" t="str">
        <f t="shared" si="95"/>
        <v/>
      </c>
      <c r="EN30" s="63" t="str">
        <f t="shared" si="96"/>
        <v/>
      </c>
      <c r="EO30" s="87"/>
      <c r="EP30" s="145"/>
      <c r="EQ30" s="64"/>
      <c r="ER30" s="64"/>
      <c r="ES30" s="64"/>
      <c r="ET30" s="64"/>
      <c r="EU30" s="64"/>
      <c r="EV30" s="64"/>
      <c r="EW30" s="63"/>
      <c r="EX30" s="143" t="str">
        <f t="shared" si="68"/>
        <v/>
      </c>
      <c r="EY30" s="133"/>
      <c r="EZ30" s="134"/>
      <c r="FA30" s="134"/>
      <c r="FB30" s="134"/>
      <c r="FC30" s="63" t="str">
        <f t="shared" si="97"/>
        <v/>
      </c>
      <c r="FD30" s="63" t="str">
        <f t="shared" si="98"/>
        <v/>
      </c>
      <c r="FE30" s="63" t="str">
        <f t="shared" si="99"/>
        <v/>
      </c>
      <c r="FF30" s="87"/>
      <c r="FG30" s="145" t="str">
        <f t="shared" ref="FG30:FG33" si="222">IF(FB30&lt;&gt;0,$EX$17*FB30,"")</f>
        <v/>
      </c>
      <c r="FH30" s="64" t="str">
        <f t="shared" si="189"/>
        <v/>
      </c>
      <c r="FI30" s="64" t="str">
        <f t="shared" si="190"/>
        <v/>
      </c>
      <c r="FJ30" s="64" t="str">
        <f t="shared" si="191"/>
        <v/>
      </c>
      <c r="FK30" s="64" t="str">
        <f t="shared" si="192"/>
        <v/>
      </c>
      <c r="FL30" s="64" t="str">
        <f t="shared" si="193"/>
        <v/>
      </c>
      <c r="FM30" s="64" t="str">
        <f t="shared" si="194"/>
        <v/>
      </c>
      <c r="FN30" s="63" t="str">
        <f>IF(SUM(EY30:FA30)&lt;&gt;0,SUM(FC30:FF30),"")</f>
        <v/>
      </c>
      <c r="FO30" s="141" t="str">
        <f>IF(SUM(FP30:FR30)&lt;&gt;0,SUM(FP30:FR30),"")</f>
        <v/>
      </c>
      <c r="FP30" s="133"/>
      <c r="FQ30" s="134"/>
      <c r="FR30" s="134"/>
      <c r="FS30" s="134"/>
      <c r="FT30" s="63" t="str">
        <f t="shared" ref="FT30:FT33" si="223">IF(FP30&lt;&gt;0,$FO$17*FP30,"")</f>
        <v/>
      </c>
      <c r="FU30" s="63" t="str">
        <f t="shared" ref="FU30:FU33" si="224">IF(FQ30&lt;&gt;0,$FO$17*FQ30,"")</f>
        <v/>
      </c>
      <c r="FV30" s="63" t="str">
        <f t="shared" ref="FV30:FV33" si="225">IF(FR30&lt;&gt;0,$FO$17*FR30,"")</f>
        <v/>
      </c>
      <c r="FW30" s="87"/>
      <c r="FX30" s="145" t="str">
        <f t="shared" ref="FX30:FX33" si="226">IF(FS30&lt;&gt;0,$FO$17*FS30,"")</f>
        <v/>
      </c>
      <c r="FY30" s="64" t="str">
        <f t="shared" si="195"/>
        <v/>
      </c>
      <c r="FZ30" s="64" t="str">
        <f t="shared" si="196"/>
        <v/>
      </c>
      <c r="GA30" s="64" t="str">
        <f t="shared" si="197"/>
        <v/>
      </c>
      <c r="GB30" s="64" t="str">
        <f t="shared" si="198"/>
        <v/>
      </c>
      <c r="GC30" s="64" t="str">
        <f t="shared" si="199"/>
        <v/>
      </c>
      <c r="GD30" s="64" t="str">
        <f t="shared" si="200"/>
        <v/>
      </c>
      <c r="GE30" s="63" t="str">
        <f>IF(SUM(FP30:FR30)&lt;&gt;0,SUM(FT30:FW30),"")</f>
        <v/>
      </c>
      <c r="GF30" s="141" t="str">
        <f>IF(SUM(GG30:GI30)&lt;&gt;0,SUM(GG30:GI30),"")</f>
        <v/>
      </c>
      <c r="GG30" s="133"/>
      <c r="GH30" s="134"/>
      <c r="GI30" s="134"/>
      <c r="GJ30" s="134"/>
      <c r="GK30" s="63" t="str">
        <f t="shared" ref="GK30:GK33" si="227">IF(GG30&lt;&gt;0,$GF$17*GG30,"")</f>
        <v/>
      </c>
      <c r="GL30" s="63" t="str">
        <f t="shared" ref="GL30:GL33" si="228">IF(GH30&lt;&gt;0,$GF$17*GH30,"")</f>
        <v/>
      </c>
      <c r="GM30" s="63" t="str">
        <f t="shared" ref="GM30:GM33" si="229">IF(GI30&lt;&gt;0,$GF$17*GI30,"")</f>
        <v/>
      </c>
      <c r="GN30" s="87"/>
      <c r="GO30" s="145" t="str">
        <f t="shared" ref="GO30:GO33" si="230">IF(GJ30&lt;&gt;0,$GF$17*GJ30,"")</f>
        <v/>
      </c>
      <c r="GP30" s="64" t="str">
        <f t="shared" si="201"/>
        <v/>
      </c>
      <c r="GQ30" s="64" t="str">
        <f t="shared" si="202"/>
        <v/>
      </c>
      <c r="GR30" s="64" t="str">
        <f t="shared" si="203"/>
        <v/>
      </c>
      <c r="GS30" s="64" t="str">
        <f t="shared" si="204"/>
        <v/>
      </c>
      <c r="GT30" s="64" t="str">
        <f t="shared" si="205"/>
        <v/>
      </c>
      <c r="GU30" s="64" t="str">
        <f t="shared" si="206"/>
        <v/>
      </c>
      <c r="GV30" s="63" t="str">
        <f>IF(SUM(GG30:GI30)&lt;&gt;0,SUM(GK30:GN30),"")</f>
        <v/>
      </c>
      <c r="GW30" s="141" t="str">
        <f>IF(SUM(GX30:GZ30)&lt;&gt;0,SUM(GX30:GZ30),"")</f>
        <v/>
      </c>
      <c r="GX30" s="133"/>
      <c r="GY30" s="134"/>
      <c r="GZ30" s="134"/>
      <c r="HA30" s="134"/>
      <c r="HB30" s="63" t="str">
        <f t="shared" ref="HB30:HB33" si="231">IF(GX30&lt;&gt;0,$GW$17*GX30,"")</f>
        <v/>
      </c>
      <c r="HC30" s="63" t="str">
        <f t="shared" ref="HC30:HC33" si="232">IF(GY30&lt;&gt;0,$GW$17*GY30,"")</f>
        <v/>
      </c>
      <c r="HD30" s="63" t="str">
        <f t="shared" ref="HD30:HD33" si="233">IF(GZ30&lt;&gt;0,$GW$17*GZ30,"")</f>
        <v/>
      </c>
      <c r="HE30" s="87"/>
      <c r="HF30" s="145" t="str">
        <f t="shared" ref="HF30:HF33" si="234">IF(HA30&lt;&gt;0,$GW$17*HA30,"")</f>
        <v/>
      </c>
      <c r="HG30" s="64" t="str">
        <f t="shared" si="207"/>
        <v/>
      </c>
      <c r="HH30" s="64" t="str">
        <f t="shared" si="208"/>
        <v/>
      </c>
      <c r="HI30" s="64" t="str">
        <f t="shared" si="209"/>
        <v/>
      </c>
      <c r="HJ30" s="64" t="str">
        <f t="shared" si="210"/>
        <v/>
      </c>
      <c r="HK30" s="64" t="str">
        <f t="shared" si="211"/>
        <v/>
      </c>
      <c r="HL30" s="64" t="str">
        <f t="shared" si="212"/>
        <v/>
      </c>
      <c r="HM30" s="63" t="str">
        <f>IF(SUM(GX30:GZ30)&lt;&gt;0,SUM(HB30:HE30),"")</f>
        <v/>
      </c>
      <c r="HN30" s="141" t="str">
        <f>IF(SUM(HO30:HQ30)&lt;&gt;0,SUM(HO30:HQ30),"")</f>
        <v/>
      </c>
      <c r="HO30" s="133"/>
      <c r="HP30" s="134"/>
      <c r="HQ30" s="134"/>
      <c r="HR30" s="134"/>
      <c r="HS30" s="63" t="str">
        <f t="shared" ref="HS30:HS33" si="235">IF(HO30&lt;&gt;0,$HN$17*HO30,"")</f>
        <v/>
      </c>
      <c r="HT30" s="63" t="str">
        <f t="shared" ref="HT30:HT33" si="236">IF(HP30&lt;&gt;0,$HN$17*HP30,"")</f>
        <v/>
      </c>
      <c r="HU30" s="63" t="str">
        <f t="shared" ref="HU30:HU33" si="237">IF(HQ30&lt;&gt;0,$HN$17*HQ30,"")</f>
        <v/>
      </c>
      <c r="HV30" s="87"/>
      <c r="HW30" s="145" t="str">
        <f t="shared" ref="HW30:HW33" si="238">IF(HR30&lt;&gt;0,$GW$17*HR30,"")</f>
        <v/>
      </c>
      <c r="HX30" s="64" t="str">
        <f t="shared" si="213"/>
        <v/>
      </c>
      <c r="HY30" s="64" t="str">
        <f t="shared" si="214"/>
        <v/>
      </c>
      <c r="HZ30" s="64" t="str">
        <f t="shared" si="215"/>
        <v/>
      </c>
      <c r="IA30" s="64" t="str">
        <f t="shared" si="216"/>
        <v/>
      </c>
      <c r="IB30" s="64" t="str">
        <f t="shared" si="217"/>
        <v/>
      </c>
      <c r="IC30" s="64" t="str">
        <f t="shared" si="218"/>
        <v/>
      </c>
      <c r="ID30" s="63" t="str">
        <f>IF(SUM(HO30:HQ30)&lt;&gt;0,SUM(HS30:HV30),"")</f>
        <v/>
      </c>
      <c r="IE30" s="211"/>
    </row>
    <row r="31" spans="1:239" s="1" customFormat="1" ht="19.899999999999999" customHeight="1" thickBot="1" x14ac:dyDescent="0.35">
      <c r="A31" s="227"/>
      <c r="B31" s="125"/>
      <c r="C31" s="195" t="s">
        <v>84</v>
      </c>
      <c r="D31" s="131"/>
      <c r="E31" s="16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55">
        <f>SUM(Y24:Y30)</f>
        <v>42</v>
      </c>
      <c r="Z31" s="113"/>
      <c r="AA31" s="196">
        <f>SUM(AA24:AA30)</f>
        <v>1260</v>
      </c>
      <c r="AB31" s="15"/>
      <c r="AC31" s="65"/>
      <c r="AD31" s="58"/>
      <c r="AE31" s="58"/>
      <c r="AF31" s="58"/>
      <c r="AG31" s="58" t="s">
        <v>128</v>
      </c>
      <c r="AH31" s="58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 t="str">
        <f t="shared" si="62"/>
        <v/>
      </c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 t="str">
        <f t="shared" si="63"/>
        <v/>
      </c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 t="str">
        <f t="shared" si="64"/>
        <v/>
      </c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 t="str">
        <f t="shared" si="65"/>
        <v/>
      </c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 t="str">
        <f t="shared" si="66"/>
        <v/>
      </c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 t="str">
        <f t="shared" si="67"/>
        <v/>
      </c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 t="str">
        <f t="shared" si="68"/>
        <v/>
      </c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68"/>
      <c r="HP31" s="68"/>
      <c r="HQ31" s="16"/>
      <c r="HR31" s="16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212"/>
    </row>
    <row r="32" spans="1:239" s="1" customFormat="1" ht="19.899999999999999" customHeight="1" x14ac:dyDescent="0.3">
      <c r="A32" s="227"/>
      <c r="B32" s="125"/>
      <c r="C32" s="59" t="s">
        <v>165</v>
      </c>
      <c r="D32" s="131"/>
      <c r="E32" s="16"/>
      <c r="F32" s="1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13"/>
      <c r="Z32" s="109"/>
      <c r="AA32" s="245"/>
      <c r="AB32" s="15"/>
      <c r="AC32" s="65"/>
      <c r="AD32" s="58"/>
      <c r="AE32" s="58"/>
      <c r="AF32" s="58"/>
      <c r="AG32" s="58"/>
      <c r="AH32" s="58">
        <f>AF32-SUM(AQ32,BH32,BY32,CP32,DG32,DX32,EO32,FF32,FW32,GN32,HE32,HV32)</f>
        <v>0</v>
      </c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 t="str">
        <f t="shared" si="62"/>
        <v/>
      </c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 t="str">
        <f t="shared" si="63"/>
        <v/>
      </c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 t="str">
        <f t="shared" si="64"/>
        <v/>
      </c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 t="str">
        <f t="shared" si="65"/>
        <v/>
      </c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 t="str">
        <f t="shared" si="66"/>
        <v/>
      </c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 t="str">
        <f t="shared" si="67"/>
        <v/>
      </c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 t="str">
        <f t="shared" si="68"/>
        <v/>
      </c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68"/>
      <c r="HP32" s="68"/>
      <c r="HQ32" s="16"/>
      <c r="HR32" s="16"/>
      <c r="HS32" s="68" t="str">
        <f t="shared" si="235"/>
        <v/>
      </c>
      <c r="HT32" s="68" t="str">
        <f t="shared" si="236"/>
        <v/>
      </c>
      <c r="HU32" s="68" t="str">
        <f t="shared" si="237"/>
        <v/>
      </c>
      <c r="HV32" s="68"/>
      <c r="HW32" s="68" t="str">
        <f>IF(HR32&lt;&gt;0,$GW$17*HR32,"")</f>
        <v/>
      </c>
      <c r="HX32" s="68" t="str">
        <f t="shared" si="213"/>
        <v/>
      </c>
      <c r="HY32" s="68" t="str">
        <f t="shared" si="214"/>
        <v/>
      </c>
      <c r="HZ32" s="68" t="str">
        <f t="shared" si="215"/>
        <v/>
      </c>
      <c r="IA32" s="68" t="str">
        <f t="shared" si="216"/>
        <v/>
      </c>
      <c r="IB32" s="68" t="str">
        <f t="shared" si="217"/>
        <v/>
      </c>
      <c r="IC32" s="68" t="str">
        <f t="shared" si="218"/>
        <v/>
      </c>
      <c r="ID32" s="68" t="str">
        <f>IF(SUM(HO32:HQ32)&lt;&gt;0,SUM(HS32:HV32),"")</f>
        <v/>
      </c>
      <c r="IE32" s="212"/>
    </row>
    <row r="33" spans="1:239" s="1" customFormat="1" ht="18" customHeight="1" thickBot="1" x14ac:dyDescent="0.35">
      <c r="A33" s="228" t="s">
        <v>211</v>
      </c>
      <c r="B33" s="126"/>
      <c r="C33" s="127" t="s">
        <v>205</v>
      </c>
      <c r="D33" s="253"/>
      <c r="E33" s="11"/>
      <c r="F33" s="11"/>
      <c r="G33" s="11"/>
      <c r="H33" s="12">
        <v>3</v>
      </c>
      <c r="I33" s="11"/>
      <c r="J33" s="11"/>
      <c r="K33" s="11"/>
      <c r="L33" s="11"/>
      <c r="M33" s="11"/>
      <c r="N33" s="11"/>
      <c r="O33" s="13"/>
      <c r="P33" s="13"/>
      <c r="Q33" s="11"/>
      <c r="R33" s="11"/>
      <c r="S33" s="11"/>
      <c r="T33" s="12"/>
      <c r="U33" s="11"/>
      <c r="V33" s="11"/>
      <c r="W33" s="11"/>
      <c r="X33" s="11"/>
      <c r="Y33" s="114">
        <v>20</v>
      </c>
      <c r="Z33" s="110"/>
      <c r="AA33" s="55">
        <f t="shared" ref="AA33" si="239">Y33*30</f>
        <v>600</v>
      </c>
      <c r="AB33" s="17"/>
      <c r="AC33" s="73"/>
      <c r="AD33" s="73"/>
      <c r="AE33" s="73"/>
      <c r="AF33" s="74">
        <f t="shared" si="219"/>
        <v>600</v>
      </c>
      <c r="AG33" s="75">
        <f t="shared" si="220"/>
        <v>1</v>
      </c>
      <c r="AH33" s="72">
        <f t="shared" si="221"/>
        <v>600</v>
      </c>
      <c r="AI33" s="141"/>
      <c r="AJ33" s="133"/>
      <c r="AK33" s="134"/>
      <c r="AL33" s="134"/>
      <c r="AM33" s="134"/>
      <c r="AN33" s="63"/>
      <c r="AO33" s="63"/>
      <c r="AP33" s="63"/>
      <c r="AQ33" s="87"/>
      <c r="AR33" s="145"/>
      <c r="AS33" s="64"/>
      <c r="AT33" s="64"/>
      <c r="AU33" s="64"/>
      <c r="AV33" s="64"/>
      <c r="AW33" s="64"/>
      <c r="AX33" s="64"/>
      <c r="AY33" s="63"/>
      <c r="AZ33" s="143" t="str">
        <f t="shared" si="62"/>
        <v/>
      </c>
      <c r="BA33" s="133"/>
      <c r="BB33" s="134"/>
      <c r="BC33" s="134"/>
      <c r="BD33" s="134"/>
      <c r="BE33" s="63"/>
      <c r="BF33" s="63"/>
      <c r="BG33" s="63"/>
      <c r="BH33" s="87"/>
      <c r="BI33" s="145"/>
      <c r="BJ33" s="64"/>
      <c r="BK33" s="64"/>
      <c r="BL33" s="64"/>
      <c r="BM33" s="64"/>
      <c r="BN33" s="64"/>
      <c r="BO33" s="64"/>
      <c r="BP33" s="63"/>
      <c r="BQ33" s="143" t="str">
        <f t="shared" si="63"/>
        <v/>
      </c>
      <c r="BR33" s="133"/>
      <c r="BS33" s="134"/>
      <c r="BT33" s="134"/>
      <c r="BU33" s="134"/>
      <c r="BV33" s="63"/>
      <c r="BW33" s="63"/>
      <c r="BX33" s="63"/>
      <c r="BY33" s="87"/>
      <c r="BZ33" s="145"/>
      <c r="CA33" s="64"/>
      <c r="CB33" s="64"/>
      <c r="CC33" s="64"/>
      <c r="CD33" s="64"/>
      <c r="CE33" s="64"/>
      <c r="CF33" s="64"/>
      <c r="CG33" s="63"/>
      <c r="CH33" s="143" t="str">
        <f t="shared" si="64"/>
        <v/>
      </c>
      <c r="CI33" s="133"/>
      <c r="CJ33" s="134"/>
      <c r="CK33" s="134"/>
      <c r="CL33" s="134"/>
      <c r="CM33" s="63"/>
      <c r="CN33" s="63"/>
      <c r="CO33" s="63"/>
      <c r="CP33" s="87"/>
      <c r="CQ33" s="145"/>
      <c r="CR33" s="64"/>
      <c r="CS33" s="64"/>
      <c r="CT33" s="64"/>
      <c r="CU33" s="64"/>
      <c r="CV33" s="64"/>
      <c r="CW33" s="64"/>
      <c r="CX33" s="63"/>
      <c r="CY33" s="143" t="str">
        <f t="shared" si="65"/>
        <v/>
      </c>
      <c r="CZ33" s="133"/>
      <c r="DA33" s="134"/>
      <c r="DB33" s="134"/>
      <c r="DC33" s="134"/>
      <c r="DD33" s="63"/>
      <c r="DE33" s="63"/>
      <c r="DF33" s="63"/>
      <c r="DG33" s="87"/>
      <c r="DH33" s="145"/>
      <c r="DI33" s="64"/>
      <c r="DJ33" s="64"/>
      <c r="DK33" s="64"/>
      <c r="DL33" s="64"/>
      <c r="DM33" s="64"/>
      <c r="DN33" s="64"/>
      <c r="DO33" s="63"/>
      <c r="DP33" s="143" t="str">
        <f t="shared" si="66"/>
        <v/>
      </c>
      <c r="DQ33" s="133"/>
      <c r="DR33" s="134"/>
      <c r="DS33" s="134"/>
      <c r="DT33" s="134"/>
      <c r="DU33" s="63"/>
      <c r="DV33" s="63"/>
      <c r="DW33" s="63"/>
      <c r="DX33" s="87"/>
      <c r="DY33" s="145"/>
      <c r="DZ33" s="64"/>
      <c r="EA33" s="64"/>
      <c r="EB33" s="64"/>
      <c r="EC33" s="64"/>
      <c r="ED33" s="64"/>
      <c r="EE33" s="64"/>
      <c r="EF33" s="63"/>
      <c r="EG33" s="143" t="str">
        <f t="shared" si="67"/>
        <v/>
      </c>
      <c r="EH33" s="133"/>
      <c r="EI33" s="134"/>
      <c r="EJ33" s="134"/>
      <c r="EK33" s="134"/>
      <c r="EL33" s="63"/>
      <c r="EM33" s="63"/>
      <c r="EN33" s="63"/>
      <c r="EO33" s="87"/>
      <c r="EP33" s="145"/>
      <c r="EQ33" s="64"/>
      <c r="ER33" s="64"/>
      <c r="ES33" s="64"/>
      <c r="ET33" s="64"/>
      <c r="EU33" s="64"/>
      <c r="EV33" s="64"/>
      <c r="EW33" s="63"/>
      <c r="EX33" s="143" t="str">
        <f t="shared" si="68"/>
        <v/>
      </c>
      <c r="EY33" s="133"/>
      <c r="EZ33" s="134"/>
      <c r="FA33" s="134"/>
      <c r="FB33" s="134"/>
      <c r="FC33" s="63" t="str">
        <f t="shared" ref="FC33" si="240">IF(EY33&lt;&gt;0,$EX$17*EY33,"")</f>
        <v/>
      </c>
      <c r="FD33" s="63" t="str">
        <f t="shared" ref="FD33" si="241">IF(EZ33&lt;&gt;0,$EX$17*EZ33,"")</f>
        <v/>
      </c>
      <c r="FE33" s="63" t="str">
        <f t="shared" ref="FE33" si="242">IF(FA33&lt;&gt;0,$EX$17*FA33,"")</f>
        <v/>
      </c>
      <c r="FF33" s="87"/>
      <c r="FG33" s="145" t="str">
        <f t="shared" si="222"/>
        <v/>
      </c>
      <c r="FH33" s="64" t="str">
        <f t="shared" si="189"/>
        <v/>
      </c>
      <c r="FI33" s="64" t="str">
        <f t="shared" si="190"/>
        <v/>
      </c>
      <c r="FJ33" s="64" t="str">
        <f t="shared" si="191"/>
        <v/>
      </c>
      <c r="FK33" s="64" t="str">
        <f t="shared" si="192"/>
        <v/>
      </c>
      <c r="FL33" s="64" t="str">
        <f t="shared" si="193"/>
        <v/>
      </c>
      <c r="FM33" s="64" t="str">
        <f t="shared" si="194"/>
        <v/>
      </c>
      <c r="FN33" s="63" t="str">
        <f>IF(SUM(EY33:FA33)&lt;&gt;0,SUM(FC33:FF33),"")</f>
        <v/>
      </c>
      <c r="FO33" s="141" t="str">
        <f>IF(SUM(FP33:FR33)&lt;&gt;0,SUM(FP33:FR33),"")</f>
        <v/>
      </c>
      <c r="FP33" s="133"/>
      <c r="FQ33" s="134"/>
      <c r="FR33" s="134"/>
      <c r="FS33" s="134"/>
      <c r="FT33" s="63" t="str">
        <f t="shared" si="223"/>
        <v/>
      </c>
      <c r="FU33" s="63" t="str">
        <f t="shared" si="224"/>
        <v/>
      </c>
      <c r="FV33" s="63" t="str">
        <f t="shared" si="225"/>
        <v/>
      </c>
      <c r="FW33" s="87"/>
      <c r="FX33" s="145" t="str">
        <f t="shared" si="226"/>
        <v/>
      </c>
      <c r="FY33" s="64" t="str">
        <f t="shared" si="195"/>
        <v/>
      </c>
      <c r="FZ33" s="64" t="str">
        <f t="shared" si="196"/>
        <v/>
      </c>
      <c r="GA33" s="64" t="str">
        <f t="shared" si="197"/>
        <v/>
      </c>
      <c r="GB33" s="64" t="str">
        <f t="shared" si="198"/>
        <v/>
      </c>
      <c r="GC33" s="64" t="str">
        <f t="shared" si="199"/>
        <v/>
      </c>
      <c r="GD33" s="64" t="str">
        <f t="shared" si="200"/>
        <v/>
      </c>
      <c r="GE33" s="63" t="str">
        <f>IF(SUM(FP33:FR33)&lt;&gt;0,SUM(FT33:FW33),"")</f>
        <v/>
      </c>
      <c r="GF33" s="141" t="str">
        <f>IF(SUM(GG33:GI33)&lt;&gt;0,SUM(GG33:GI33),"")</f>
        <v/>
      </c>
      <c r="GG33" s="133"/>
      <c r="GH33" s="134"/>
      <c r="GI33" s="134"/>
      <c r="GJ33" s="134"/>
      <c r="GK33" s="63" t="str">
        <f t="shared" si="227"/>
        <v/>
      </c>
      <c r="GL33" s="63" t="str">
        <f t="shared" si="228"/>
        <v/>
      </c>
      <c r="GM33" s="63" t="str">
        <f t="shared" si="229"/>
        <v/>
      </c>
      <c r="GN33" s="87"/>
      <c r="GO33" s="145" t="str">
        <f t="shared" si="230"/>
        <v/>
      </c>
      <c r="GP33" s="64" t="str">
        <f t="shared" si="201"/>
        <v/>
      </c>
      <c r="GQ33" s="64" t="str">
        <f t="shared" si="202"/>
        <v/>
      </c>
      <c r="GR33" s="64" t="str">
        <f t="shared" si="203"/>
        <v/>
      </c>
      <c r="GS33" s="64" t="str">
        <f t="shared" si="204"/>
        <v/>
      </c>
      <c r="GT33" s="64" t="str">
        <f t="shared" si="205"/>
        <v/>
      </c>
      <c r="GU33" s="64" t="str">
        <f t="shared" si="206"/>
        <v/>
      </c>
      <c r="GV33" s="63" t="str">
        <f>IF(SUM(GG33:GI33)&lt;&gt;0,SUM(GK33:GN33),"")</f>
        <v/>
      </c>
      <c r="GW33" s="141" t="str">
        <f>IF(SUM(GX33:GZ33)&lt;&gt;0,SUM(GX33:GZ33),"")</f>
        <v/>
      </c>
      <c r="GX33" s="133"/>
      <c r="GY33" s="134"/>
      <c r="GZ33" s="134"/>
      <c r="HA33" s="134"/>
      <c r="HB33" s="63" t="str">
        <f t="shared" si="231"/>
        <v/>
      </c>
      <c r="HC33" s="63" t="str">
        <f t="shared" si="232"/>
        <v/>
      </c>
      <c r="HD33" s="63" t="str">
        <f t="shared" si="233"/>
        <v/>
      </c>
      <c r="HE33" s="87"/>
      <c r="HF33" s="145" t="str">
        <f t="shared" si="234"/>
        <v/>
      </c>
      <c r="HG33" s="64" t="str">
        <f t="shared" si="207"/>
        <v/>
      </c>
      <c r="HH33" s="64" t="str">
        <f t="shared" si="208"/>
        <v/>
      </c>
      <c r="HI33" s="64" t="str">
        <f t="shared" si="209"/>
        <v/>
      </c>
      <c r="HJ33" s="64" t="str">
        <f t="shared" si="210"/>
        <v/>
      </c>
      <c r="HK33" s="64" t="str">
        <f t="shared" si="211"/>
        <v/>
      </c>
      <c r="HL33" s="64" t="str">
        <f t="shared" si="212"/>
        <v/>
      </c>
      <c r="HM33" s="63" t="str">
        <f>IF(SUM(GX33:GZ33)&lt;&gt;0,SUM(HB33:HE33),"")</f>
        <v/>
      </c>
      <c r="HN33" s="141" t="str">
        <f>IF(SUM(HO33:HQ33)&lt;&gt;0,SUM(HO33:HQ33),"")</f>
        <v/>
      </c>
      <c r="HO33" s="133"/>
      <c r="HP33" s="134"/>
      <c r="HQ33" s="134"/>
      <c r="HR33" s="134"/>
      <c r="HS33" s="63" t="str">
        <f t="shared" si="235"/>
        <v/>
      </c>
      <c r="HT33" s="63" t="str">
        <f t="shared" si="236"/>
        <v/>
      </c>
      <c r="HU33" s="63" t="str">
        <f t="shared" si="237"/>
        <v/>
      </c>
      <c r="HV33" s="87"/>
      <c r="HW33" s="145" t="str">
        <f t="shared" si="238"/>
        <v/>
      </c>
      <c r="HX33" s="64" t="str">
        <f t="shared" si="213"/>
        <v/>
      </c>
      <c r="HY33" s="64" t="str">
        <f t="shared" si="214"/>
        <v/>
      </c>
      <c r="HZ33" s="64" t="str">
        <f t="shared" si="215"/>
        <v/>
      </c>
      <c r="IA33" s="64" t="str">
        <f t="shared" si="216"/>
        <v/>
      </c>
      <c r="IB33" s="64" t="str">
        <f t="shared" si="217"/>
        <v/>
      </c>
      <c r="IC33" s="64" t="str">
        <f t="shared" si="218"/>
        <v/>
      </c>
      <c r="ID33" s="63" t="str">
        <f>IF(SUM(HO33:HQ33)&lt;&gt;0,SUM(HS33:HV33),"")</f>
        <v/>
      </c>
      <c r="IE33" s="211"/>
    </row>
    <row r="34" spans="1:239" s="1" customFormat="1" ht="19.899999999999999" customHeight="1" thickBot="1" x14ac:dyDescent="0.35">
      <c r="A34" s="227"/>
      <c r="B34" s="125"/>
      <c r="C34" s="195" t="s">
        <v>84</v>
      </c>
      <c r="D34" s="131"/>
      <c r="E34" s="16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436">
        <f>SUM(Y33:Y33)</f>
        <v>20</v>
      </c>
      <c r="Z34" s="109"/>
      <c r="AA34" s="196">
        <f>SUM(AA33)</f>
        <v>600</v>
      </c>
      <c r="AB34" s="65"/>
      <c r="AC34" s="65"/>
      <c r="AD34" s="58"/>
      <c r="AE34" s="58"/>
      <c r="AF34" s="58"/>
      <c r="AG34" s="58" t="s">
        <v>11</v>
      </c>
      <c r="AH34" s="58"/>
      <c r="AI34" s="144"/>
      <c r="AJ34" s="68"/>
      <c r="AK34" s="68"/>
      <c r="AL34" s="16"/>
      <c r="AM34" s="16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194" t="str">
        <f t="shared" si="62"/>
        <v/>
      </c>
      <c r="BA34" s="68"/>
      <c r="BB34" s="68"/>
      <c r="BC34" s="16"/>
      <c r="BD34" s="16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194" t="str">
        <f t="shared" si="63"/>
        <v/>
      </c>
      <c r="BR34" s="68"/>
      <c r="BS34" s="68"/>
      <c r="BT34" s="16"/>
      <c r="BU34" s="16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194" t="str">
        <f t="shared" si="64"/>
        <v/>
      </c>
      <c r="CI34" s="68"/>
      <c r="CJ34" s="68"/>
      <c r="CK34" s="16"/>
      <c r="CL34" s="16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194" t="str">
        <f t="shared" si="65"/>
        <v/>
      </c>
      <c r="CZ34" s="68"/>
      <c r="DA34" s="68"/>
      <c r="DB34" s="16"/>
      <c r="DC34" s="16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194" t="str">
        <f t="shared" si="66"/>
        <v/>
      </c>
      <c r="DQ34" s="68"/>
      <c r="DR34" s="68"/>
      <c r="DS34" s="16"/>
      <c r="DT34" s="16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194" t="str">
        <f t="shared" si="67"/>
        <v/>
      </c>
      <c r="EH34" s="68"/>
      <c r="EI34" s="68"/>
      <c r="EJ34" s="16"/>
      <c r="EK34" s="16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194" t="str">
        <f t="shared" si="68"/>
        <v/>
      </c>
      <c r="EY34" s="68"/>
      <c r="EZ34" s="68"/>
      <c r="FA34" s="16"/>
      <c r="FB34" s="16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144"/>
      <c r="FP34" s="68"/>
      <c r="FQ34" s="68"/>
      <c r="FR34" s="16"/>
      <c r="FS34" s="16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144"/>
      <c r="GG34" s="68"/>
      <c r="GH34" s="68"/>
      <c r="GI34" s="16"/>
      <c r="GJ34" s="16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144"/>
      <c r="GX34" s="68"/>
      <c r="GY34" s="68"/>
      <c r="GZ34" s="16"/>
      <c r="HA34" s="16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144"/>
      <c r="HO34" s="68"/>
      <c r="HP34" s="68"/>
      <c r="HQ34" s="16"/>
      <c r="HR34" s="16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212"/>
    </row>
    <row r="35" spans="1:239" s="1" customFormat="1" ht="19.899999999999999" customHeight="1" thickBot="1" x14ac:dyDescent="0.35">
      <c r="A35" s="227"/>
      <c r="B35" s="125"/>
      <c r="C35" s="195" t="s">
        <v>125</v>
      </c>
      <c r="D35" s="131"/>
      <c r="E35" s="16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255">
        <f>SUM(Y21:Y34)/2</f>
        <v>66</v>
      </c>
      <c r="Z35" s="109"/>
      <c r="AA35" s="196">
        <f>SUM(AA22,AA31,AA34)</f>
        <v>1980</v>
      </c>
      <c r="AB35" s="247"/>
      <c r="AC35" s="247"/>
      <c r="AD35" s="247"/>
      <c r="AE35" s="247"/>
      <c r="AF35" s="247">
        <f>AA35-AB35</f>
        <v>1980</v>
      </c>
      <c r="AG35" s="248">
        <f>(AF35/AA35)</f>
        <v>1</v>
      </c>
      <c r="AH35" s="58"/>
      <c r="AI35" s="144"/>
      <c r="AJ35" s="68"/>
      <c r="AK35" s="68"/>
      <c r="AL35" s="16"/>
      <c r="AM35" s="16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194" t="str">
        <f t="shared" si="62"/>
        <v/>
      </c>
      <c r="BA35" s="68"/>
      <c r="BB35" s="68"/>
      <c r="BC35" s="16"/>
      <c r="BD35" s="16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194" t="str">
        <f t="shared" si="63"/>
        <v/>
      </c>
      <c r="BR35" s="68"/>
      <c r="BS35" s="68"/>
      <c r="BT35" s="16"/>
      <c r="BU35" s="16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194" t="str">
        <f t="shared" si="64"/>
        <v/>
      </c>
      <c r="CI35" s="68"/>
      <c r="CJ35" s="68"/>
      <c r="CK35" s="16"/>
      <c r="CL35" s="16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194" t="str">
        <f t="shared" si="65"/>
        <v/>
      </c>
      <c r="CZ35" s="68"/>
      <c r="DA35" s="68"/>
      <c r="DB35" s="16"/>
      <c r="DC35" s="16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194" t="str">
        <f t="shared" si="66"/>
        <v/>
      </c>
      <c r="DQ35" s="68"/>
      <c r="DR35" s="68"/>
      <c r="DS35" s="16"/>
      <c r="DT35" s="16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194" t="str">
        <f t="shared" si="67"/>
        <v/>
      </c>
      <c r="EH35" s="68"/>
      <c r="EI35" s="68"/>
      <c r="EJ35" s="16"/>
      <c r="EK35" s="16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194" t="str">
        <f t="shared" si="68"/>
        <v/>
      </c>
      <c r="EY35" s="68"/>
      <c r="EZ35" s="68"/>
      <c r="FA35" s="16"/>
      <c r="FB35" s="16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144"/>
      <c r="FP35" s="68"/>
      <c r="FQ35" s="68"/>
      <c r="FR35" s="16"/>
      <c r="FS35" s="16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144"/>
      <c r="GG35" s="68"/>
      <c r="GH35" s="68"/>
      <c r="GI35" s="16"/>
      <c r="GJ35" s="16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144"/>
      <c r="GX35" s="68"/>
      <c r="GY35" s="68"/>
      <c r="GZ35" s="16"/>
      <c r="HA35" s="16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144"/>
      <c r="HO35" s="68"/>
      <c r="HP35" s="68"/>
      <c r="HQ35" s="16"/>
      <c r="HR35" s="16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212"/>
    </row>
    <row r="36" spans="1:239" s="1" customFormat="1" ht="19.899999999999999" customHeight="1" x14ac:dyDescent="0.3">
      <c r="A36" s="229"/>
      <c r="B36" s="59" t="s">
        <v>41</v>
      </c>
      <c r="C36" s="189" t="s">
        <v>126</v>
      </c>
      <c r="D36" s="62"/>
      <c r="E36" s="62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6"/>
      <c r="Y36" s="135"/>
      <c r="Z36" s="15"/>
      <c r="AA36" s="137"/>
      <c r="AB36" s="138"/>
      <c r="AC36" s="138"/>
      <c r="AD36" s="138"/>
      <c r="AE36" s="138"/>
      <c r="AF36" s="138"/>
      <c r="AG36" s="139"/>
      <c r="AH36" s="68"/>
      <c r="AI36" s="142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 t="str">
        <f t="shared" si="62"/>
        <v/>
      </c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 t="str">
        <f t="shared" si="63"/>
        <v/>
      </c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 t="str">
        <f t="shared" si="64"/>
        <v/>
      </c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 t="str">
        <f t="shared" si="65"/>
        <v/>
      </c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 t="str">
        <f t="shared" si="66"/>
        <v/>
      </c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 t="str">
        <f t="shared" si="67"/>
        <v/>
      </c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 t="str">
        <f t="shared" si="68"/>
        <v/>
      </c>
      <c r="EY36" s="135"/>
      <c r="EZ36" s="135"/>
      <c r="FA36" s="135"/>
      <c r="FB36" s="135"/>
      <c r="FC36" s="135" t="str">
        <f>IF(EY36&lt;&gt;0,$EX$17*EY36,"")</f>
        <v/>
      </c>
      <c r="FD36" s="135" t="str">
        <f>IF(EZ36&lt;&gt;0,$EX$17*EZ36,"")</f>
        <v/>
      </c>
      <c r="FE36" s="135" t="str">
        <f>IF(FA36&lt;&gt;0,$EX$17*FA36,"")</f>
        <v/>
      </c>
      <c r="FF36" s="135"/>
      <c r="FG36" s="135" t="str">
        <f>IF(FB36&lt;&gt;0,$EX$17*FB36,"")</f>
        <v/>
      </c>
      <c r="FH36" s="135" t="str">
        <f>IF(($O36=$EX$15),"КП","")</f>
        <v/>
      </c>
      <c r="FI36" s="135" t="str">
        <f>IF(($P36=$EX$15),"КР","")</f>
        <v/>
      </c>
      <c r="FJ36" s="135" t="str">
        <f>IF(($Q36=$EX$15),"РГР",IF(($R36=$EX$15),"РГР",IF(($S36=$EX$15),"РГР",IF(($T36=$EX$15),"РГР",""))))</f>
        <v/>
      </c>
      <c r="FK36" s="135" t="str">
        <f>IF(($U36=$EX$15),"контр",IF(($V36=$EX$15),"контр",IF(($W36=$EX$15),"контр",IF(($X36=$EX$15),"контр",""))))</f>
        <v/>
      </c>
      <c r="FL36" s="135" t="str">
        <f>IF(($E36=$EX$15),"іспит",IF(($F36=$EX$15),"іспит",IF(($G36=$EX$15),"іспит",IF(($H36=$EX$15),"іспит",""))))</f>
        <v/>
      </c>
      <c r="FM36" s="135" t="str">
        <f>IF(($I36=$EX$15),"залік",IF(($K36=$EX$15),"залік",IF(($L36=$EX$15),"залік",IF(($M36=$EX$15),"залік",IF(($N36=$EX$15),"залік","")))))</f>
        <v/>
      </c>
      <c r="FN36" s="135" t="str">
        <f>IF(SUM(EY36:FA36)&lt;&gt;0,SUM(FC36:FF36),"")</f>
        <v/>
      </c>
      <c r="FO36" s="142" t="str">
        <f>IF(SUM(FP36:FR36)&lt;&gt;0,SUM(FP36:FR36),"")</f>
        <v/>
      </c>
      <c r="FP36" s="135"/>
      <c r="FQ36" s="135"/>
      <c r="FR36" s="135"/>
      <c r="FS36" s="135"/>
      <c r="FT36" s="135" t="str">
        <f>IF(FP36&lt;&gt;0,$FO$17*FP36,"")</f>
        <v/>
      </c>
      <c r="FU36" s="135" t="str">
        <f>IF(FQ36&lt;&gt;0,$FO$17*FQ36,"")</f>
        <v/>
      </c>
      <c r="FV36" s="135" t="str">
        <f>IF(FR36&lt;&gt;0,$FO$17*FR36,"")</f>
        <v/>
      </c>
      <c r="FW36" s="135"/>
      <c r="FX36" s="135" t="str">
        <f>IF(FS36&lt;&gt;0,$FO$17*FS36,"")</f>
        <v/>
      </c>
      <c r="FY36" s="135" t="str">
        <f>IF(($O36=$FO$15),"КП","")</f>
        <v/>
      </c>
      <c r="FZ36" s="135" t="str">
        <f>IF(($P36=$FO$15),"КР","")</f>
        <v/>
      </c>
      <c r="GA36" s="135" t="str">
        <f>IF(($Q36=$FO$15),"РГР",IF(($R36=$FO$15),"РГР",IF(($S36=$FO$15),"РГР",IF(($T36=$FO$15),"РГР",""))))</f>
        <v/>
      </c>
      <c r="GB36" s="135" t="str">
        <f>IF(($U36=$FO$15),"контр",IF(($V36=$FO$15),"контр",IF(($W36=$FO$15),"контр",IF(($X36=$FO$15),"контр",""))))</f>
        <v/>
      </c>
      <c r="GC36" s="135" t="str">
        <f>IF(($E36=$FO$15),"іспит",IF(($F36=$FO$15),"іспит",IF(($G36=$FO$15),"іспит",IF(($H36=$FO$15),"іспит",""))))</f>
        <v/>
      </c>
      <c r="GD36" s="135" t="str">
        <f>IF(($I36=$FO$15),"залік",IF(($K36=$FO$15),"залік",IF(($L36=$FO$15),"залік",IF(($M36=$FO$15),"залік",IF(($N36=$FO$15),"залік","")))))</f>
        <v/>
      </c>
      <c r="GE36" s="135" t="str">
        <f>IF(SUM(FP36:FR36)&lt;&gt;0,SUM(FT36:FW36),"")</f>
        <v/>
      </c>
      <c r="GF36" s="142" t="str">
        <f>IF(SUM(GG36:GI36)&lt;&gt;0,SUM(GG36:GI36),"")</f>
        <v/>
      </c>
      <c r="GG36" s="135"/>
      <c r="GH36" s="135"/>
      <c r="GI36" s="135"/>
      <c r="GJ36" s="135"/>
      <c r="GK36" s="135" t="str">
        <f>IF(GG36&lt;&gt;0,$GF$17*GG36,"")</f>
        <v/>
      </c>
      <c r="GL36" s="135" t="str">
        <f>IF(GH36&lt;&gt;0,$GF$17*GH36,"")</f>
        <v/>
      </c>
      <c r="GM36" s="135" t="str">
        <f>IF(GI36&lt;&gt;0,$GF$17*GI36,"")</f>
        <v/>
      </c>
      <c r="GN36" s="135"/>
      <c r="GO36" s="135" t="str">
        <f>IF(GJ36&lt;&gt;0,$GF$17*GJ36,"")</f>
        <v/>
      </c>
      <c r="GP36" s="135" t="str">
        <f>IF(($O36=$GF$15),"КП","")</f>
        <v/>
      </c>
      <c r="GQ36" s="135" t="str">
        <f>IF(($P36=$GF$15),"КР","")</f>
        <v/>
      </c>
      <c r="GR36" s="135" t="str">
        <f>IF(($Q36=$GF$15),"РГР",IF(($R36=$GF$15),"РГР",IF(($S36=$GF$15),"РГР",IF(($T36=$GF$15),"РГР",""))))</f>
        <v/>
      </c>
      <c r="GS36" s="135" t="str">
        <f>IF(($U36=$GF$15),"контр",IF(($V36=$GF$15),"контр",IF(($W36=$GF$15),"контр",IF(($X36=$GF$15),"контр",""))))</f>
        <v/>
      </c>
      <c r="GT36" s="135" t="str">
        <f>IF(($E36=$GF$15),"іспит",IF(($F36=$GF$15),"іспит",IF(($G36=$GF$15),"іспит",IF(($H36=$GF$15),"іспит",""))))</f>
        <v/>
      </c>
      <c r="GU36" s="135" t="str">
        <f>IF(($I36=$GF$15),"залік",IF(($K36=$GF$15),"залік",IF(($L36=$GF$15),"залік",IF(($M36=$GF$15),"залік",IF(($N36=$GF$15),"залік","")))))</f>
        <v/>
      </c>
      <c r="GV36" s="135" t="str">
        <f>IF(SUM(GG36:GI36)&lt;&gt;0,SUM(GK36:GN36),"")</f>
        <v/>
      </c>
      <c r="GW36" s="142" t="str">
        <f>IF(SUM(GX36:GZ36)&lt;&gt;0,SUM(GX36:GZ36),"")</f>
        <v/>
      </c>
      <c r="GX36" s="135"/>
      <c r="GY36" s="135"/>
      <c r="GZ36" s="135"/>
      <c r="HA36" s="135"/>
      <c r="HB36" s="135" t="str">
        <f>IF(GX36&lt;&gt;0,$GW$17*GX36,"")</f>
        <v/>
      </c>
      <c r="HC36" s="135" t="str">
        <f>IF(GY36&lt;&gt;0,$GW$17*GY36,"")</f>
        <v/>
      </c>
      <c r="HD36" s="135" t="str">
        <f>IF(GZ36&lt;&gt;0,$GW$17*GZ36,"")</f>
        <v/>
      </c>
      <c r="HE36" s="135"/>
      <c r="HF36" s="135" t="str">
        <f>IF(HA36&lt;&gt;0,$GW$17*HA36,"")</f>
        <v/>
      </c>
      <c r="HG36" s="135" t="str">
        <f>IF(($O36=$GW$15),"КП","")</f>
        <v/>
      </c>
      <c r="HH36" s="135" t="str">
        <f>IF(($P36=$GW$15),"КР","")</f>
        <v/>
      </c>
      <c r="HI36" s="135" t="str">
        <f>IF(($Q36=$GW$15),"РГР",IF(($R36=$GW$15),"РГР",IF(($S36=$GW$15),"РГР",IF(($T36=$GW$15),"РГР",""))))</f>
        <v/>
      </c>
      <c r="HJ36" s="135" t="str">
        <f>IF(($U36=$GW$15),"контр",IF(($V36=$GW$15),"контр",IF(($W36=$GW$15),"контр",IF(($X36=$GW$15),"контр",""))))</f>
        <v/>
      </c>
      <c r="HK36" s="135" t="str">
        <f>IF(($E36=$GW$15),"іспит",IF(($F36=$GW$15),"іспит",IF(($G36=$GW$15),"іспит",IF(($H36=$GW$15),"іспит",""))))</f>
        <v/>
      </c>
      <c r="HL36" s="135" t="str">
        <f>IF(($I36=$GW$15),"залік",IF(($K36=$GW$15),"залік",IF(($L36=$GW$15),"залік",IF(($M36=$GW$15),"залік",IF(($N36=$GW$15),"залік","")))))</f>
        <v/>
      </c>
      <c r="HM36" s="135" t="str">
        <f>IF(SUM(GX36:GZ36)&lt;&gt;0,SUM(HB36:HE36),"")</f>
        <v/>
      </c>
      <c r="HN36" s="142" t="str">
        <f>IF(SUM(HO36:HQ36)&lt;&gt;0,SUM(HO36:HQ36),"")</f>
        <v/>
      </c>
      <c r="HO36" s="135"/>
      <c r="HP36" s="135"/>
      <c r="HQ36" s="135"/>
      <c r="HR36" s="135"/>
      <c r="HS36" s="135" t="str">
        <f>IF(HO36&lt;&gt;0,$HN$17*HO36,"")</f>
        <v/>
      </c>
      <c r="HT36" s="135" t="str">
        <f>IF(HP36&lt;&gt;0,$HN$17*HP36,"")</f>
        <v/>
      </c>
      <c r="HU36" s="135" t="str">
        <f>IF(HQ36&lt;&gt;0,$HN$17*HQ36,"")</f>
        <v/>
      </c>
      <c r="HV36" s="135"/>
      <c r="HW36" s="135" t="str">
        <f>IF(HR36&lt;&gt;0,$GW$17*HR36,"")</f>
        <v/>
      </c>
      <c r="HX36" s="135" t="str">
        <f>IF(($O36=$HN$15),"КП","")</f>
        <v/>
      </c>
      <c r="HY36" s="135" t="str">
        <f>IF(($P36=$HN$15),"КР","")</f>
        <v/>
      </c>
      <c r="HZ36" s="135" t="str">
        <f>IF(($Q36=$HN$15),"РГР",IF(($R36=$HN$15),"РГР",IF(($S36=$HN$15),"РГР",IF(($T36=$HN$15),"РГР",""))))</f>
        <v/>
      </c>
      <c r="IA36" s="135" t="str">
        <f>IF(($U36=$HN$15),"контр",IF(($V36=$HN$15),"контр",IF(($W36=$HN$15),"контр",IF(($X36=$HN$15),"контр",""))))</f>
        <v/>
      </c>
      <c r="IB36" s="135" t="str">
        <f>IF(($E36=$HN$15),"іспит",IF(($F36=$HN$15),"іспит",IF(($G36=$HN$15),"іспит",IF(($H36=$HN$15),"іспит",""))))</f>
        <v/>
      </c>
      <c r="IC36" s="135" t="str">
        <f>IF(($I36=$HN$15),"залік",IF(($K36=$HN$15),"залік",IF(($L36=$HN$15),"залік",IF(($M36=$HN$15),"залік",IF(($N36=$HN$15),"залік","")))))</f>
        <v/>
      </c>
      <c r="ID36" s="135" t="str">
        <f>IF(SUM(HO36:HQ36)&lt;&gt;0,SUM(HS36:HV36),"")</f>
        <v/>
      </c>
      <c r="IE36" s="213"/>
    </row>
    <row r="37" spans="1:239" s="1" customFormat="1" ht="19.899999999999999" customHeight="1" x14ac:dyDescent="0.3">
      <c r="A37" s="227"/>
      <c r="B37" s="125"/>
      <c r="C37" s="59" t="s">
        <v>201</v>
      </c>
      <c r="D37" s="131"/>
      <c r="E37" s="16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45"/>
      <c r="R37" s="245"/>
      <c r="S37" s="245"/>
      <c r="T37" s="245"/>
      <c r="U37" s="245"/>
      <c r="V37" s="245"/>
      <c r="W37" s="245"/>
      <c r="X37" s="245"/>
      <c r="Y37" s="113"/>
      <c r="Z37" s="109"/>
      <c r="AA37" s="15"/>
      <c r="AB37" s="245"/>
      <c r="AC37" s="250"/>
      <c r="AD37" s="251"/>
      <c r="AE37" s="251"/>
      <c r="AF37" s="251"/>
      <c r="AG37" s="251"/>
      <c r="AH37" s="251"/>
      <c r="AI37" s="251"/>
      <c r="AJ37" s="245"/>
      <c r="AK37" s="245"/>
      <c r="AL37" s="252"/>
      <c r="AM37" s="252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68"/>
      <c r="AY37" s="144"/>
      <c r="AZ37" s="194" t="str">
        <f t="shared" si="62"/>
        <v/>
      </c>
      <c r="BA37" s="245"/>
      <c r="BB37" s="245"/>
      <c r="BC37" s="252"/>
      <c r="BD37" s="252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68"/>
      <c r="BP37" s="144"/>
      <c r="BQ37" s="194" t="str">
        <f t="shared" si="63"/>
        <v/>
      </c>
      <c r="BR37" s="245"/>
      <c r="BS37" s="245"/>
      <c r="BT37" s="252"/>
      <c r="BU37" s="252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94" t="str">
        <f t="shared" si="64"/>
        <v/>
      </c>
      <c r="CI37" s="245"/>
      <c r="CJ37" s="245"/>
      <c r="CK37" s="252"/>
      <c r="CL37" s="252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94" t="str">
        <f t="shared" si="65"/>
        <v/>
      </c>
      <c r="CZ37" s="245"/>
      <c r="DA37" s="245"/>
      <c r="DB37" s="252"/>
      <c r="DC37" s="252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94" t="str">
        <f t="shared" si="66"/>
        <v/>
      </c>
      <c r="DQ37" s="245"/>
      <c r="DR37" s="245"/>
      <c r="DS37" s="252"/>
      <c r="DT37" s="252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94" t="str">
        <f t="shared" si="67"/>
        <v/>
      </c>
      <c r="EH37" s="245"/>
      <c r="EI37" s="245"/>
      <c r="EJ37" s="252"/>
      <c r="EK37" s="252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94" t="str">
        <f t="shared" si="68"/>
        <v/>
      </c>
      <c r="EY37" s="245"/>
      <c r="EZ37" s="245"/>
      <c r="FA37" s="252"/>
      <c r="FB37" s="252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251"/>
      <c r="FP37" s="245"/>
      <c r="FQ37" s="245"/>
      <c r="FR37" s="252"/>
      <c r="FS37" s="252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251"/>
      <c r="GG37" s="245"/>
      <c r="GH37" s="245"/>
      <c r="GI37" s="252"/>
      <c r="GJ37" s="252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251"/>
      <c r="GX37" s="245"/>
      <c r="GY37" s="245"/>
      <c r="GZ37" s="252"/>
      <c r="HA37" s="252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251"/>
      <c r="HO37" s="15"/>
      <c r="HP37" s="15"/>
      <c r="HQ37" s="16"/>
      <c r="HR37" s="16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246"/>
    </row>
    <row r="38" spans="1:239" s="1" customFormat="1" ht="18" customHeight="1" x14ac:dyDescent="0.3">
      <c r="A38" s="228" t="s">
        <v>190</v>
      </c>
      <c r="B38" s="126"/>
      <c r="C38" s="127" t="s">
        <v>195</v>
      </c>
      <c r="D38" s="253"/>
      <c r="E38" s="17"/>
      <c r="F38" s="17"/>
      <c r="G38" s="17"/>
      <c r="H38" s="254"/>
      <c r="I38" s="17"/>
      <c r="J38" s="17"/>
      <c r="K38" s="17">
        <v>1</v>
      </c>
      <c r="L38" s="17"/>
      <c r="M38" s="17"/>
      <c r="N38" s="17"/>
      <c r="O38" s="14"/>
      <c r="P38" s="14"/>
      <c r="Q38" s="11"/>
      <c r="R38" s="11"/>
      <c r="S38" s="11"/>
      <c r="T38" s="12"/>
      <c r="U38" s="11"/>
      <c r="V38" s="11"/>
      <c r="W38" s="11"/>
      <c r="X38" s="11"/>
      <c r="Y38" s="114">
        <v>4</v>
      </c>
      <c r="Z38" s="54"/>
      <c r="AA38" s="56">
        <f>Y38*30</f>
        <v>120</v>
      </c>
      <c r="AB38" s="17">
        <f t="shared" ref="AB38:AB39" si="243">SUM(AC38:AE38)</f>
        <v>0</v>
      </c>
      <c r="AC38" s="73">
        <f t="shared" ref="AC38:AC39" si="244">$AI$17*AJ38+BA38*$AZ$17+BR38*$BQ$17+CI38*$CH$17+CZ38*$CY$17+DQ38*$DP$17+EH38*$EG$17+EY38*$EX$17+FP38*$FO$17+GX38*$GW$17+GG38*$GF$17+HO38*$HN$17</f>
        <v>0</v>
      </c>
      <c r="AD38" s="73">
        <f t="shared" ref="AD38:AD39" si="245">$AI$17*AK38+BB38*$AZ$17+BS38*$BQ$17+CJ38*$CH$17+DA38*$CY$17+DR38*$DP$17+EI38*$EG$17+EZ38*$EX$17+FQ38*$FO$17+GY38*$GW$17+GH38*$GF$17+HP38*$HN$17</f>
        <v>0</v>
      </c>
      <c r="AE38" s="73">
        <f t="shared" ref="AE38:AE39" si="246">$AI$17*AL38+BC38*$AZ$17+BT38*$BQ$17+CK38*$CH$17+DB38*$CY$17+DS38*$DP$17+EJ38*$EG$17+FA38*$EX$17+FR38*$FO$17+GZ38*$GW$17+GI38*$GF$17+HQ38*$HN$17</f>
        <v>0</v>
      </c>
      <c r="AF38" s="74">
        <f t="shared" ref="AF38:AF39" si="247">AA38-AB38</f>
        <v>120</v>
      </c>
      <c r="AG38" s="446">
        <f t="shared" ref="AG38:AG39" si="248">(AF38/AA38)</f>
        <v>1</v>
      </c>
      <c r="AH38" s="72">
        <f>AF38-SUM(AQ38,BH38,BY38,CP38,DG38,DX38,EO38,FF38,FW38,GN38,HE38,HV38)</f>
        <v>120</v>
      </c>
      <c r="AI38" s="141"/>
      <c r="AJ38" s="190"/>
      <c r="AK38" s="191"/>
      <c r="AL38" s="191"/>
      <c r="AM38" s="191"/>
      <c r="AN38" s="147"/>
      <c r="AO38" s="147"/>
      <c r="AP38" s="147"/>
      <c r="AQ38" s="192"/>
      <c r="AR38" s="193"/>
      <c r="AS38" s="146"/>
      <c r="AT38" s="146"/>
      <c r="AU38" s="146"/>
      <c r="AV38" s="146"/>
      <c r="AW38" s="146"/>
      <c r="AX38" s="64"/>
      <c r="AY38" s="147"/>
      <c r="AZ38" s="143" t="str">
        <f t="shared" si="62"/>
        <v/>
      </c>
      <c r="BA38" s="190"/>
      <c r="BB38" s="191"/>
      <c r="BC38" s="191"/>
      <c r="BD38" s="191"/>
      <c r="BE38" s="147"/>
      <c r="BF38" s="147"/>
      <c r="BG38" s="147"/>
      <c r="BH38" s="192"/>
      <c r="BI38" s="193"/>
      <c r="BJ38" s="146"/>
      <c r="BK38" s="146"/>
      <c r="BL38" s="146"/>
      <c r="BM38" s="146"/>
      <c r="BN38" s="146"/>
      <c r="BO38" s="64"/>
      <c r="BP38" s="147"/>
      <c r="BQ38" s="143" t="str">
        <f t="shared" si="63"/>
        <v/>
      </c>
      <c r="BR38" s="190"/>
      <c r="BS38" s="191"/>
      <c r="BT38" s="191"/>
      <c r="BU38" s="191"/>
      <c r="BV38" s="63" t="str">
        <f t="shared" ref="BV38:BV39" si="249">IF(BR38&lt;&gt;0,$BQ$17*BR38,"")</f>
        <v/>
      </c>
      <c r="BW38" s="63" t="str">
        <f t="shared" ref="BW38:BW39" si="250">IF(BS38&lt;&gt;0,$BQ$17*BS38,"")</f>
        <v/>
      </c>
      <c r="BX38" s="63" t="str">
        <f t="shared" ref="BX38:BX39" si="251">IF(BT38&lt;&gt;0,$BQ$17*BT38,"")</f>
        <v/>
      </c>
      <c r="BY38" s="192"/>
      <c r="BZ38" s="193"/>
      <c r="CA38" s="146"/>
      <c r="CB38" s="146"/>
      <c r="CC38" s="146"/>
      <c r="CD38" s="146"/>
      <c r="CE38" s="146"/>
      <c r="CF38" s="146"/>
      <c r="CG38" s="147"/>
      <c r="CH38" s="143" t="str">
        <f t="shared" si="64"/>
        <v/>
      </c>
      <c r="CI38" s="190"/>
      <c r="CJ38" s="191"/>
      <c r="CK38" s="191"/>
      <c r="CL38" s="191"/>
      <c r="CM38" s="63" t="str">
        <f t="shared" ref="CM38:CM39" si="252">IF(CI38&lt;&gt;0,$CH$17*CI38,"")</f>
        <v/>
      </c>
      <c r="CN38" s="63" t="str">
        <f t="shared" ref="CN38:CN39" si="253">IF(CJ38&lt;&gt;0,$CH$17*CJ38,"")</f>
        <v/>
      </c>
      <c r="CO38" s="63" t="str">
        <f t="shared" ref="CO38:CO39" si="254">IF(CK38&lt;&gt;0,$CH$17*CK38,"")</f>
        <v/>
      </c>
      <c r="CP38" s="192"/>
      <c r="CQ38" s="193"/>
      <c r="CR38" s="146"/>
      <c r="CS38" s="146"/>
      <c r="CT38" s="146"/>
      <c r="CU38" s="146"/>
      <c r="CV38" s="146"/>
      <c r="CW38" s="146"/>
      <c r="CX38" s="147"/>
      <c r="CY38" s="143" t="str">
        <f t="shared" si="65"/>
        <v/>
      </c>
      <c r="CZ38" s="190"/>
      <c r="DA38" s="191"/>
      <c r="DB38" s="191"/>
      <c r="DC38" s="191"/>
      <c r="DD38" s="147"/>
      <c r="DE38" s="147"/>
      <c r="DF38" s="147"/>
      <c r="DG38" s="192"/>
      <c r="DH38" s="193"/>
      <c r="DI38" s="146"/>
      <c r="DJ38" s="146"/>
      <c r="DK38" s="146"/>
      <c r="DL38" s="146"/>
      <c r="DM38" s="146"/>
      <c r="DN38" s="146"/>
      <c r="DO38" s="147"/>
      <c r="DP38" s="143" t="str">
        <f t="shared" si="66"/>
        <v/>
      </c>
      <c r="DQ38" s="190"/>
      <c r="DR38" s="191"/>
      <c r="DS38" s="191"/>
      <c r="DT38" s="191"/>
      <c r="DU38" s="147"/>
      <c r="DV38" s="147"/>
      <c r="DW38" s="147"/>
      <c r="DX38" s="192"/>
      <c r="DY38" s="193"/>
      <c r="DZ38" s="146"/>
      <c r="EA38" s="146"/>
      <c r="EB38" s="146"/>
      <c r="EC38" s="146"/>
      <c r="ED38" s="146"/>
      <c r="EE38" s="146"/>
      <c r="EF38" s="147"/>
      <c r="EG38" s="143" t="str">
        <f t="shared" si="67"/>
        <v/>
      </c>
      <c r="EH38" s="190"/>
      <c r="EI38" s="191"/>
      <c r="EJ38" s="191"/>
      <c r="EK38" s="191"/>
      <c r="EL38" s="147"/>
      <c r="EM38" s="147"/>
      <c r="EN38" s="147"/>
      <c r="EO38" s="192"/>
      <c r="EP38" s="193"/>
      <c r="EQ38" s="146"/>
      <c r="ER38" s="146"/>
      <c r="ES38" s="146"/>
      <c r="ET38" s="146"/>
      <c r="EU38" s="146"/>
      <c r="EV38" s="146"/>
      <c r="EW38" s="147"/>
      <c r="EX38" s="143" t="str">
        <f t="shared" si="68"/>
        <v/>
      </c>
      <c r="EY38" s="190"/>
      <c r="EZ38" s="191"/>
      <c r="FA38" s="191"/>
      <c r="FB38" s="191"/>
      <c r="FC38" s="147" t="str">
        <f>IF(EY38&lt;&gt;0,$EX$17*EY38,"")</f>
        <v/>
      </c>
      <c r="FD38" s="147" t="str">
        <f>IF(EZ38&lt;&gt;0,$EX$17*EZ38,"")</f>
        <v/>
      </c>
      <c r="FE38" s="147" t="str">
        <f>IF(FA38&lt;&gt;0,$EX$17*FA38,"")</f>
        <v/>
      </c>
      <c r="FF38" s="192"/>
      <c r="FG38" s="193" t="str">
        <f>IF(FB38&lt;&gt;0,$EX$17*FB38,"")</f>
        <v/>
      </c>
      <c r="FH38" s="146" t="str">
        <f>IF(($O38=$EX$15),"КП","")</f>
        <v/>
      </c>
      <c r="FI38" s="146" t="str">
        <f>IF(($P38=$EX$15),"КР","")</f>
        <v/>
      </c>
      <c r="FJ38" s="146" t="str">
        <f>IF(($Q38=$EX$15),"РГР",IF(($R38=$EX$15),"РГР",IF(($S38=$EX$15),"РГР",IF(($T38=$EX$15),"РГР",""))))</f>
        <v/>
      </c>
      <c r="FK38" s="146" t="str">
        <f>IF(($U38=$EX$15),"контр",IF(($V38=$EX$15),"контр",IF(($W38=$EX$15),"контр",IF(($X38=$EX$15),"контр",""))))</f>
        <v/>
      </c>
      <c r="FL38" s="146" t="str">
        <f>IF(($E38=$EX$15),"іспит",IF(($F38=$EX$15),"іспит",IF(($G38=$EX$15),"іспит",IF(($H38=$EX$15),"іспит",""))))</f>
        <v/>
      </c>
      <c r="FM38" s="146" t="str">
        <f>IF(($I38=$EX$15),"залік",IF(($K38=$EX$15),"залік",IF(($L38=$EX$15),"залік",IF(($M38=$EX$15),"залік",IF(($N38=$EX$15),"залік","")))))</f>
        <v/>
      </c>
      <c r="FN38" s="147" t="str">
        <f>IF(SUM(EY38:FA38)&lt;&gt;0,SUM(FC38:FF38),"")</f>
        <v/>
      </c>
      <c r="FO38" s="141" t="str">
        <f>IF(SUM(FP38:FR38)&lt;&gt;0,SUM(FP38:FR38),"")</f>
        <v/>
      </c>
      <c r="FP38" s="190"/>
      <c r="FQ38" s="191"/>
      <c r="FR38" s="191"/>
      <c r="FS38" s="191"/>
      <c r="FT38" s="147" t="str">
        <f>IF(FP38&lt;&gt;0,$FO$17*FP38,"")</f>
        <v/>
      </c>
      <c r="FU38" s="147" t="str">
        <f>IF(FQ38&lt;&gt;0,$FO$17*FQ38,"")</f>
        <v/>
      </c>
      <c r="FV38" s="147" t="str">
        <f>IF(FR38&lt;&gt;0,$FO$17*FR38,"")</f>
        <v/>
      </c>
      <c r="FW38" s="192"/>
      <c r="FX38" s="193" t="str">
        <f>IF(FS38&lt;&gt;0,$FO$17*FS38,"")</f>
        <v/>
      </c>
      <c r="FY38" s="146" t="str">
        <f>IF(($O38=$FO$15),"КП","")</f>
        <v/>
      </c>
      <c r="FZ38" s="146" t="str">
        <f>IF(($P38=$FO$15),"КР","")</f>
        <v/>
      </c>
      <c r="GA38" s="146" t="str">
        <f>IF(($Q38=$FO$15),"РГР",IF(($R38=$FO$15),"РГР",IF(($S38=$FO$15),"РГР",IF(($T38=$FO$15),"РГР",""))))</f>
        <v/>
      </c>
      <c r="GB38" s="146" t="str">
        <f>IF(($U38=$FO$15),"контр",IF(($V38=$FO$15),"контр",IF(($W38=$FO$15),"контр",IF(($X38=$FO$15),"контр",""))))</f>
        <v/>
      </c>
      <c r="GC38" s="146" t="str">
        <f>IF(($E38=$FO$15),"іспит",IF(($F38=$FO$15),"іспит",IF(($G38=$FO$15),"іспит",IF(($H38=$FO$15),"іспит",""))))</f>
        <v/>
      </c>
      <c r="GD38" s="146" t="str">
        <f>IF(($I38=$FO$15),"залік",IF(($K38=$FO$15),"залік",IF(($L38=$FO$15),"залік",IF(($M38=$FO$15),"залік",IF(($N38=$FO$15),"залік","")))))</f>
        <v/>
      </c>
      <c r="GE38" s="147" t="str">
        <f>IF(SUM(FP38:FR38)&lt;&gt;0,SUM(FT38:FW38),"")</f>
        <v/>
      </c>
      <c r="GF38" s="141" t="str">
        <f>IF(SUM(GG38:GI38)&lt;&gt;0,SUM(GG38:GI38),"")</f>
        <v/>
      </c>
      <c r="GG38" s="190"/>
      <c r="GH38" s="191"/>
      <c r="GI38" s="191"/>
      <c r="GJ38" s="191"/>
      <c r="GK38" s="147" t="str">
        <f>IF(GG38&lt;&gt;0,$GF$17*GG38,"")</f>
        <v/>
      </c>
      <c r="GL38" s="147" t="str">
        <f>IF(GH38&lt;&gt;0,$GF$17*GH38,"")</f>
        <v/>
      </c>
      <c r="GM38" s="147" t="str">
        <f>IF(GI38&lt;&gt;0,$GF$17*GI38,"")</f>
        <v/>
      </c>
      <c r="GN38" s="192"/>
      <c r="GO38" s="193" t="str">
        <f>IF(GJ38&lt;&gt;0,$GF$17*GJ38,"")</f>
        <v/>
      </c>
      <c r="GP38" s="146" t="str">
        <f>IF(($O38=$GF$15),"КП","")</f>
        <v/>
      </c>
      <c r="GQ38" s="146" t="str">
        <f>IF(($P38=$GF$15),"КР","")</f>
        <v/>
      </c>
      <c r="GR38" s="146" t="str">
        <f>IF(($Q38=$GF$15),"РГР",IF(($R38=$GF$15),"РГР",IF(($S38=$GF$15),"РГР",IF(($T38=$GF$15),"РГР",""))))</f>
        <v/>
      </c>
      <c r="GS38" s="146" t="str">
        <f>IF(($U38=$GF$15),"контр",IF(($V38=$GF$15),"контр",IF(($W38=$GF$15),"контр",IF(($X38=$GF$15),"контр",""))))</f>
        <v/>
      </c>
      <c r="GT38" s="146" t="str">
        <f>IF(($E38=$GF$15),"іспит",IF(($F38=$GF$15),"іспит",IF(($G38=$GF$15),"іспит",IF(($H38=$GF$15),"іспит",""))))</f>
        <v/>
      </c>
      <c r="GU38" s="146" t="str">
        <f>IF(($I38=$GF$15),"залік",IF(($K38=$GF$15),"залік",IF(($L38=$GF$15),"залік",IF(($M38=$GF$15),"залік",IF(($N38=$GF$15),"залік","")))))</f>
        <v/>
      </c>
      <c r="GV38" s="147" t="str">
        <f>IF(SUM(GG38:GI38)&lt;&gt;0,SUM(GK38:GN38),"")</f>
        <v/>
      </c>
      <c r="GW38" s="141" t="str">
        <f>IF(SUM(GX38:GZ38)&lt;&gt;0,SUM(GX38:GZ38),"")</f>
        <v/>
      </c>
      <c r="GX38" s="190"/>
      <c r="GY38" s="191"/>
      <c r="GZ38" s="191"/>
      <c r="HA38" s="191"/>
      <c r="HB38" s="147" t="str">
        <f>IF(GX38&lt;&gt;0,$GW$17*GX38,"")</f>
        <v/>
      </c>
      <c r="HC38" s="147" t="str">
        <f>IF(GY38&lt;&gt;0,$GW$17*GY38,"")</f>
        <v/>
      </c>
      <c r="HD38" s="147" t="str">
        <f>IF(GZ38&lt;&gt;0,$GW$17*GZ38,"")</f>
        <v/>
      </c>
      <c r="HE38" s="192"/>
      <c r="HF38" s="193" t="str">
        <f>IF(HA38&lt;&gt;0,$GW$17*HA38,"")</f>
        <v/>
      </c>
      <c r="HG38" s="146" t="str">
        <f>IF(($O38=$GW$15),"КП","")</f>
        <v/>
      </c>
      <c r="HH38" s="146" t="str">
        <f>IF(($P38=$GW$15),"КР","")</f>
        <v/>
      </c>
      <c r="HI38" s="146" t="str">
        <f>IF(($Q38=$GW$15),"РГР",IF(($R38=$GW$15),"РГР",IF(($S38=$GW$15),"РГР",IF(($T38=$GW$15),"РГР",""))))</f>
        <v/>
      </c>
      <c r="HJ38" s="146" t="str">
        <f>IF(($U38=$GW$15),"контр",IF(($V38=$GW$15),"контр",IF(($W38=$GW$15),"контр",IF(($X38=$GW$15),"контр",""))))</f>
        <v/>
      </c>
      <c r="HK38" s="146" t="str">
        <f>IF(($E38=$GW$15),"іспит",IF(($F38=$GW$15),"іспит",IF(($G38=$GW$15),"іспит",IF(($H38=$GW$15),"іспит",""))))</f>
        <v/>
      </c>
      <c r="HL38" s="146" t="str">
        <f>IF(($I38=$GW$15),"залік",IF(($K38=$GW$15),"залік",IF(($L38=$GW$15),"залік",IF(($M38=$GW$15),"залік",IF(($N38=$GW$15),"залік","")))))</f>
        <v/>
      </c>
      <c r="HM38" s="147" t="str">
        <f>IF(SUM(GX38:GZ38)&lt;&gt;0,SUM(HB38:HE38),"")</f>
        <v/>
      </c>
      <c r="HN38" s="141" t="str">
        <f>IF(SUM(HO38:HQ38)&lt;&gt;0,SUM(HO38:HQ38),"")</f>
        <v/>
      </c>
      <c r="HO38" s="133"/>
      <c r="HP38" s="134"/>
      <c r="HQ38" s="134"/>
      <c r="HR38" s="134"/>
      <c r="HS38" s="63" t="str">
        <f>IF(HO38&lt;&gt;0,$HN$17*HO38,"")</f>
        <v/>
      </c>
      <c r="HT38" s="63" t="str">
        <f>IF(HP38&lt;&gt;0,$HN$17*HP38,"")</f>
        <v/>
      </c>
      <c r="HU38" s="63" t="str">
        <f>IF(HQ38&lt;&gt;0,$HN$17*HQ38,"")</f>
        <v/>
      </c>
      <c r="HV38" s="87"/>
      <c r="HW38" s="145" t="str">
        <f>IF(HR38&lt;&gt;0,$GW$17*HR38,"")</f>
        <v/>
      </c>
      <c r="HX38" s="64" t="str">
        <f>IF(($O38=$HN$15),"КП","")</f>
        <v/>
      </c>
      <c r="HY38" s="64" t="str">
        <f>IF(($P38=$HN$15),"КР","")</f>
        <v/>
      </c>
      <c r="HZ38" s="64" t="str">
        <f>IF(($Q38=$HN$15),"РГР",IF(($R38=$HN$15),"РГР",IF(($S38=$HN$15),"РГР",IF(($T38=$HN$15),"РГР",""))))</f>
        <v/>
      </c>
      <c r="IA38" s="64" t="str">
        <f>IF(($U38=$HN$15),"контр",IF(($V38=$HN$15),"контр",IF(($W38=$HN$15),"контр",IF(($X38=$HN$15),"контр",""))))</f>
        <v/>
      </c>
      <c r="IB38" s="64" t="str">
        <f>IF(($E38=$HN$15),"іспит",IF(($F38=$HN$15),"іспит",IF(($G38=$HN$15),"іспит",IF(($H38=$HN$15),"іспит",""))))</f>
        <v/>
      </c>
      <c r="IC38" s="64" t="str">
        <f>IF(($I38=$HN$15),"залік",IF(($K38=$HN$15),"залік",IF(($L38=$HN$15),"залік",IF(($M38=$HN$15),"залік",IF(($N38=$HN$15),"залік","")))))</f>
        <v/>
      </c>
      <c r="ID38" s="63" t="str">
        <f>IF(SUM(HO38:HQ38)&lt;&gt;0,SUM(HS38:HV38),"")</f>
        <v/>
      </c>
      <c r="IE38" s="211"/>
    </row>
    <row r="39" spans="1:239" s="1" customFormat="1" ht="18" customHeight="1" thickBot="1" x14ac:dyDescent="0.35">
      <c r="A39" s="228" t="s">
        <v>191</v>
      </c>
      <c r="B39" s="126"/>
      <c r="C39" s="127" t="s">
        <v>196</v>
      </c>
      <c r="D39" s="253"/>
      <c r="E39" s="17"/>
      <c r="F39" s="17"/>
      <c r="G39" s="17"/>
      <c r="H39" s="254"/>
      <c r="I39" s="17"/>
      <c r="J39" s="17"/>
      <c r="K39" s="17">
        <v>2</v>
      </c>
      <c r="L39" s="17"/>
      <c r="M39" s="17"/>
      <c r="N39" s="17"/>
      <c r="O39" s="13"/>
      <c r="P39" s="13"/>
      <c r="Q39" s="11"/>
      <c r="R39" s="11"/>
      <c r="S39" s="11"/>
      <c r="T39" s="12"/>
      <c r="U39" s="11"/>
      <c r="V39" s="11"/>
      <c r="W39" s="11"/>
      <c r="X39" s="11"/>
      <c r="Y39" s="114">
        <v>4</v>
      </c>
      <c r="Z39" s="110"/>
      <c r="AA39" s="56">
        <f>Y39*30</f>
        <v>120</v>
      </c>
      <c r="AB39" s="17">
        <f t="shared" si="243"/>
        <v>0</v>
      </c>
      <c r="AC39" s="73">
        <f t="shared" si="244"/>
        <v>0</v>
      </c>
      <c r="AD39" s="73">
        <f t="shared" si="245"/>
        <v>0</v>
      </c>
      <c r="AE39" s="73">
        <f t="shared" si="246"/>
        <v>0</v>
      </c>
      <c r="AF39" s="74">
        <f t="shared" si="247"/>
        <v>120</v>
      </c>
      <c r="AG39" s="446">
        <f t="shared" si="248"/>
        <v>1</v>
      </c>
      <c r="AH39" s="72"/>
      <c r="AI39" s="141"/>
      <c r="AJ39" s="190"/>
      <c r="AK39" s="191"/>
      <c r="AL39" s="191"/>
      <c r="AM39" s="191"/>
      <c r="AN39" s="147"/>
      <c r="AO39" s="147"/>
      <c r="AP39" s="147"/>
      <c r="AQ39" s="192"/>
      <c r="AR39" s="193"/>
      <c r="AS39" s="146"/>
      <c r="AT39" s="146"/>
      <c r="AU39" s="146"/>
      <c r="AV39" s="146"/>
      <c r="AW39" s="146"/>
      <c r="AX39" s="64"/>
      <c r="AY39" s="147"/>
      <c r="AZ39" s="143" t="str">
        <f t="shared" si="62"/>
        <v/>
      </c>
      <c r="BA39" s="190"/>
      <c r="BB39" s="191"/>
      <c r="BC39" s="191"/>
      <c r="BD39" s="191"/>
      <c r="BE39" s="147"/>
      <c r="BF39" s="147"/>
      <c r="BG39" s="147"/>
      <c r="BH39" s="192"/>
      <c r="BI39" s="193"/>
      <c r="BJ39" s="146"/>
      <c r="BK39" s="146"/>
      <c r="BL39" s="146"/>
      <c r="BM39" s="146"/>
      <c r="BN39" s="146"/>
      <c r="BO39" s="64"/>
      <c r="BP39" s="147"/>
      <c r="BQ39" s="143" t="str">
        <f t="shared" si="63"/>
        <v/>
      </c>
      <c r="BR39" s="190"/>
      <c r="BS39" s="191"/>
      <c r="BT39" s="191"/>
      <c r="BU39" s="191"/>
      <c r="BV39" s="63" t="str">
        <f t="shared" si="249"/>
        <v/>
      </c>
      <c r="BW39" s="63" t="str">
        <f t="shared" si="250"/>
        <v/>
      </c>
      <c r="BX39" s="63" t="str">
        <f t="shared" si="251"/>
        <v/>
      </c>
      <c r="BY39" s="192"/>
      <c r="BZ39" s="193"/>
      <c r="CA39" s="146"/>
      <c r="CB39" s="146"/>
      <c r="CC39" s="146"/>
      <c r="CD39" s="146"/>
      <c r="CE39" s="146"/>
      <c r="CF39" s="146"/>
      <c r="CG39" s="147"/>
      <c r="CH39" s="143" t="str">
        <f t="shared" si="64"/>
        <v/>
      </c>
      <c r="CI39" s="190"/>
      <c r="CJ39" s="191"/>
      <c r="CK39" s="191"/>
      <c r="CL39" s="191"/>
      <c r="CM39" s="63" t="str">
        <f t="shared" si="252"/>
        <v/>
      </c>
      <c r="CN39" s="63" t="str">
        <f t="shared" si="253"/>
        <v/>
      </c>
      <c r="CO39" s="63" t="str">
        <f t="shared" si="254"/>
        <v/>
      </c>
      <c r="CP39" s="192"/>
      <c r="CQ39" s="193"/>
      <c r="CR39" s="146"/>
      <c r="CS39" s="146"/>
      <c r="CT39" s="146"/>
      <c r="CU39" s="146"/>
      <c r="CV39" s="146"/>
      <c r="CW39" s="146"/>
      <c r="CX39" s="147"/>
      <c r="CY39" s="143" t="str">
        <f t="shared" si="65"/>
        <v/>
      </c>
      <c r="CZ39" s="190"/>
      <c r="DA39" s="191"/>
      <c r="DB39" s="191"/>
      <c r="DC39" s="191"/>
      <c r="DD39" s="147"/>
      <c r="DE39" s="147"/>
      <c r="DF39" s="147"/>
      <c r="DG39" s="192"/>
      <c r="DH39" s="193"/>
      <c r="DI39" s="146"/>
      <c r="DJ39" s="146"/>
      <c r="DK39" s="146"/>
      <c r="DL39" s="146"/>
      <c r="DM39" s="146"/>
      <c r="DN39" s="146"/>
      <c r="DO39" s="147"/>
      <c r="DP39" s="143" t="str">
        <f t="shared" si="66"/>
        <v/>
      </c>
      <c r="DQ39" s="190"/>
      <c r="DR39" s="191"/>
      <c r="DS39" s="191"/>
      <c r="DT39" s="191"/>
      <c r="DU39" s="147"/>
      <c r="DV39" s="147"/>
      <c r="DW39" s="147"/>
      <c r="DX39" s="192"/>
      <c r="DY39" s="193"/>
      <c r="DZ39" s="146"/>
      <c r="EA39" s="146"/>
      <c r="EB39" s="146"/>
      <c r="EC39" s="146"/>
      <c r="ED39" s="146"/>
      <c r="EE39" s="146"/>
      <c r="EF39" s="147"/>
      <c r="EG39" s="143" t="str">
        <f t="shared" si="67"/>
        <v/>
      </c>
      <c r="EH39" s="190"/>
      <c r="EI39" s="191"/>
      <c r="EJ39" s="191"/>
      <c r="EK39" s="191"/>
      <c r="EL39" s="147"/>
      <c r="EM39" s="147"/>
      <c r="EN39" s="147"/>
      <c r="EO39" s="192"/>
      <c r="EP39" s="193"/>
      <c r="EQ39" s="146"/>
      <c r="ER39" s="146"/>
      <c r="ES39" s="146"/>
      <c r="ET39" s="146"/>
      <c r="EU39" s="146"/>
      <c r="EV39" s="146"/>
      <c r="EW39" s="147"/>
      <c r="EX39" s="143" t="str">
        <f t="shared" si="68"/>
        <v/>
      </c>
      <c r="EY39" s="190"/>
      <c r="EZ39" s="191"/>
      <c r="FA39" s="191"/>
      <c r="FB39" s="191"/>
      <c r="FC39" s="147"/>
      <c r="FD39" s="147"/>
      <c r="FE39" s="147"/>
      <c r="FF39" s="192"/>
      <c r="FG39" s="193"/>
      <c r="FH39" s="146"/>
      <c r="FI39" s="146"/>
      <c r="FJ39" s="146"/>
      <c r="FK39" s="146"/>
      <c r="FL39" s="146"/>
      <c r="FM39" s="146"/>
      <c r="FN39" s="147"/>
      <c r="FO39" s="141"/>
      <c r="FP39" s="190"/>
      <c r="FQ39" s="191"/>
      <c r="FR39" s="191"/>
      <c r="FS39" s="191"/>
      <c r="FT39" s="147"/>
      <c r="FU39" s="147"/>
      <c r="FV39" s="147"/>
      <c r="FW39" s="192"/>
      <c r="FX39" s="193"/>
      <c r="FY39" s="146"/>
      <c r="FZ39" s="146"/>
      <c r="GA39" s="146"/>
      <c r="GB39" s="146"/>
      <c r="GC39" s="146"/>
      <c r="GD39" s="146"/>
      <c r="GE39" s="147"/>
      <c r="GF39" s="141"/>
      <c r="GG39" s="190"/>
      <c r="GH39" s="191"/>
      <c r="GI39" s="191"/>
      <c r="GJ39" s="191"/>
      <c r="GK39" s="147"/>
      <c r="GL39" s="147"/>
      <c r="GM39" s="147"/>
      <c r="GN39" s="192"/>
      <c r="GO39" s="193"/>
      <c r="GP39" s="146"/>
      <c r="GQ39" s="146"/>
      <c r="GR39" s="146"/>
      <c r="GS39" s="146"/>
      <c r="GT39" s="146"/>
      <c r="GU39" s="146"/>
      <c r="GV39" s="147"/>
      <c r="GW39" s="141"/>
      <c r="GX39" s="190"/>
      <c r="GY39" s="191"/>
      <c r="GZ39" s="191"/>
      <c r="HA39" s="191"/>
      <c r="HB39" s="147"/>
      <c r="HC39" s="147"/>
      <c r="HD39" s="147"/>
      <c r="HE39" s="192"/>
      <c r="HF39" s="193"/>
      <c r="HG39" s="146"/>
      <c r="HH39" s="146"/>
      <c r="HI39" s="146"/>
      <c r="HJ39" s="146"/>
      <c r="HK39" s="146"/>
      <c r="HL39" s="146"/>
      <c r="HM39" s="147"/>
      <c r="HN39" s="141"/>
      <c r="HO39" s="133"/>
      <c r="HP39" s="134"/>
      <c r="HQ39" s="134"/>
      <c r="HR39" s="134"/>
      <c r="HS39" s="63"/>
      <c r="HT39" s="63"/>
      <c r="HU39" s="63"/>
      <c r="HV39" s="87"/>
      <c r="HW39" s="145"/>
      <c r="HX39" s="64"/>
      <c r="HY39" s="64"/>
      <c r="HZ39" s="64"/>
      <c r="IA39" s="64"/>
      <c r="IB39" s="64"/>
      <c r="IC39" s="64"/>
      <c r="ID39" s="63"/>
      <c r="IE39" s="211"/>
    </row>
    <row r="40" spans="1:239" s="1" customFormat="1" ht="19.899999999999999" customHeight="1" thickBot="1" x14ac:dyDescent="0.35">
      <c r="A40" s="227"/>
      <c r="B40" s="125"/>
      <c r="C40" s="195" t="s">
        <v>84</v>
      </c>
      <c r="D40" s="131"/>
      <c r="E40" s="16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436">
        <f>SUM(Y38:Y39)</f>
        <v>8</v>
      </c>
      <c r="Z40" s="113"/>
      <c r="AA40" s="196"/>
      <c r="AB40" s="15"/>
      <c r="AC40" s="65"/>
      <c r="AD40" s="58"/>
      <c r="AE40" s="58"/>
      <c r="AF40" s="58"/>
      <c r="AG40" s="58" t="s">
        <v>11</v>
      </c>
      <c r="AH40" s="58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 t="str">
        <f t="shared" si="62"/>
        <v/>
      </c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 t="str">
        <f t="shared" si="63"/>
        <v/>
      </c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 t="str">
        <f t="shared" si="64"/>
        <v/>
      </c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 t="str">
        <f t="shared" si="65"/>
        <v/>
      </c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 t="str">
        <f t="shared" si="66"/>
        <v/>
      </c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 t="str">
        <f t="shared" si="67"/>
        <v/>
      </c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 t="str">
        <f t="shared" si="68"/>
        <v/>
      </c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68"/>
      <c r="HP40" s="68"/>
      <c r="HQ40" s="16"/>
      <c r="HR40" s="16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212"/>
    </row>
    <row r="41" spans="1:239" s="1" customFormat="1" ht="19.899999999999999" customHeight="1" x14ac:dyDescent="0.3">
      <c r="A41" s="227"/>
      <c r="B41" s="125"/>
      <c r="C41" s="59" t="s">
        <v>202</v>
      </c>
      <c r="D41" s="131"/>
      <c r="E41" s="16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437"/>
      <c r="Z41" s="109"/>
      <c r="AA41" s="245"/>
      <c r="AB41" s="15"/>
      <c r="AC41" s="65"/>
      <c r="AD41" s="58"/>
      <c r="AE41" s="58"/>
      <c r="AF41" s="58"/>
      <c r="AG41" s="58"/>
      <c r="AH41" s="58">
        <f>AF41-SUM(AQ41,BH41,BY41,CP41,DG41,DX41,EO41,FF41,FW41,GN41,HE41,HV41)</f>
        <v>0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 t="str">
        <f t="shared" si="62"/>
        <v/>
      </c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 t="str">
        <f t="shared" si="63"/>
        <v/>
      </c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 t="str">
        <f t="shared" si="64"/>
        <v/>
      </c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 t="str">
        <f t="shared" si="65"/>
        <v/>
      </c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 t="str">
        <f t="shared" si="66"/>
        <v/>
      </c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 t="str">
        <f t="shared" si="67"/>
        <v/>
      </c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 t="str">
        <f t="shared" si="68"/>
        <v/>
      </c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68"/>
      <c r="HP41" s="68"/>
      <c r="HQ41" s="16"/>
      <c r="HR41" s="16"/>
      <c r="HS41" s="68" t="str">
        <f t="shared" ref="HS41:HU42" si="255">IF(HO41&lt;&gt;0,$HN$17*HO41,"")</f>
        <v/>
      </c>
      <c r="HT41" s="68" t="str">
        <f t="shared" si="255"/>
        <v/>
      </c>
      <c r="HU41" s="68" t="str">
        <f t="shared" si="255"/>
        <v/>
      </c>
      <c r="HV41" s="68"/>
      <c r="HW41" s="68" t="str">
        <f>IF(HR41&lt;&gt;0,$GW$17*HR41,"")</f>
        <v/>
      </c>
      <c r="HX41" s="68" t="str">
        <f>IF(($O41=$HN$15),"КП","")</f>
        <v/>
      </c>
      <c r="HY41" s="68" t="str">
        <f>IF(($P41=$HN$15),"КР","")</f>
        <v/>
      </c>
      <c r="HZ41" s="68" t="str">
        <f>IF(($Q41=$HN$15),"РГР",IF(($R41=$HN$15),"РГР",IF(($S41=$HN$15),"РГР",IF(($T41=$HN$15),"РГР",""))))</f>
        <v/>
      </c>
      <c r="IA41" s="68" t="str">
        <f>IF(($U41=$HN$15),"контр",IF(($V41=$HN$15),"контр",IF(($W41=$HN$15),"контр",IF(($X41=$HN$15),"контр",""))))</f>
        <v/>
      </c>
      <c r="IB41" s="68" t="str">
        <f>IF(($E41=$HN$15),"іспит",IF(($F41=$HN$15),"іспит",IF(($G41=$HN$15),"іспит",IF(($H41=$HN$15),"іспит",""))))</f>
        <v/>
      </c>
      <c r="IC41" s="68" t="str">
        <f>IF(($I41=$HN$15),"залік",IF(($K41=$HN$15),"залік",IF(($L41=$HN$15),"залік",IF(($M41=$HN$15),"залік",IF(($N41=$HN$15),"залік","")))))</f>
        <v/>
      </c>
      <c r="ID41" s="68" t="str">
        <f>IF(SUM(HO41:HQ41)&lt;&gt;0,SUM(HS41:HV41),"")</f>
        <v/>
      </c>
      <c r="IE41" s="212"/>
    </row>
    <row r="42" spans="1:239" s="1" customFormat="1" ht="18" customHeight="1" x14ac:dyDescent="0.3">
      <c r="A42" s="228" t="s">
        <v>178</v>
      </c>
      <c r="B42" s="126"/>
      <c r="C42" s="127" t="s">
        <v>197</v>
      </c>
      <c r="D42" s="253" t="s">
        <v>130</v>
      </c>
      <c r="E42" s="17"/>
      <c r="F42" s="17"/>
      <c r="G42" s="17"/>
      <c r="H42" s="254"/>
      <c r="I42" s="17"/>
      <c r="J42" s="17"/>
      <c r="K42" s="17"/>
      <c r="L42" s="17">
        <v>1</v>
      </c>
      <c r="M42" s="17"/>
      <c r="N42" s="17"/>
      <c r="O42" s="13"/>
      <c r="P42" s="13"/>
      <c r="Q42" s="11"/>
      <c r="R42" s="11"/>
      <c r="S42" s="11"/>
      <c r="T42" s="12"/>
      <c r="U42" s="11"/>
      <c r="V42" s="11"/>
      <c r="W42" s="11"/>
      <c r="X42" s="11"/>
      <c r="Y42" s="444">
        <v>4</v>
      </c>
      <c r="Z42" s="110"/>
      <c r="AA42" s="56">
        <f>Y42*30</f>
        <v>120</v>
      </c>
      <c r="AB42" s="17">
        <f t="shared" ref="AB42:AB45" si="256">SUM(AC42:AE42)</f>
        <v>0</v>
      </c>
      <c r="AC42" s="73">
        <f t="shared" ref="AC42:AC45" si="257">$AI$17*AJ42+BA42*$AZ$17+BR42*$BQ$17+CI42*$CH$17+CZ42*$CY$17+DQ42*$DP$17+EH42*$EG$17+EY42*$EX$17+FP42*$FO$17+GX42*$GW$17+GG42*$GF$17+HO42*$HN$17</f>
        <v>0</v>
      </c>
      <c r="AD42" s="73">
        <f t="shared" ref="AD42:AD45" si="258">$AI$17*AK42+BB42*$AZ$17+BS42*$BQ$17+CJ42*$CH$17+DA42*$CY$17+DR42*$DP$17+EI42*$EG$17+EZ42*$EX$17+FQ42*$FO$17+GY42*$GW$17+GH42*$GF$17+HP42*$HN$17</f>
        <v>0</v>
      </c>
      <c r="AE42" s="73">
        <f t="shared" ref="AE42:AE45" si="259">$AI$17*AL42+BC42*$AZ$17+BT42*$BQ$17+CK42*$CH$17+DB42*$CY$17+DS42*$DP$17+EJ42*$EG$17+FA42*$EX$17+FR42*$FO$17+GZ42*$GW$17+GI42*$GF$17+HQ42*$HN$17</f>
        <v>0</v>
      </c>
      <c r="AF42" s="74">
        <f t="shared" ref="AF42:AF45" si="260">AA42-AB42</f>
        <v>120</v>
      </c>
      <c r="AG42" s="446">
        <f t="shared" ref="AG42:AG45" si="261">(AF42/AA42)</f>
        <v>1</v>
      </c>
      <c r="AH42" s="72">
        <f>AF42-SUM(AQ42,BH42,BY42,CP42,DG42,DX42,EO42,FF42,FW42,GN42,HE42,HV42)</f>
        <v>120</v>
      </c>
      <c r="AI42" s="141"/>
      <c r="AJ42" s="133"/>
      <c r="AK42" s="134"/>
      <c r="AL42" s="134"/>
      <c r="AM42" s="134"/>
      <c r="AN42" s="63"/>
      <c r="AO42" s="63"/>
      <c r="AP42" s="63"/>
      <c r="AQ42" s="87"/>
      <c r="AR42" s="145"/>
      <c r="AS42" s="64"/>
      <c r="AT42" s="64"/>
      <c r="AU42" s="64"/>
      <c r="AV42" s="64"/>
      <c r="AW42" s="64"/>
      <c r="AX42" s="64"/>
      <c r="AY42" s="63"/>
      <c r="AZ42" s="143" t="str">
        <f t="shared" si="62"/>
        <v/>
      </c>
      <c r="BA42" s="133"/>
      <c r="BB42" s="134"/>
      <c r="BC42" s="134"/>
      <c r="BD42" s="134"/>
      <c r="BE42" s="63"/>
      <c r="BF42" s="63"/>
      <c r="BG42" s="63"/>
      <c r="BH42" s="87"/>
      <c r="BI42" s="145"/>
      <c r="BJ42" s="64"/>
      <c r="BK42" s="64"/>
      <c r="BL42" s="64"/>
      <c r="BM42" s="64"/>
      <c r="BN42" s="64"/>
      <c r="BO42" s="64"/>
      <c r="BP42" s="63"/>
      <c r="BQ42" s="143" t="str">
        <f t="shared" si="63"/>
        <v/>
      </c>
      <c r="BR42" s="133"/>
      <c r="BS42" s="134"/>
      <c r="BT42" s="134"/>
      <c r="BU42" s="134"/>
      <c r="BV42" s="63" t="str">
        <f t="shared" ref="BV42:BV45" si="262">IF(BR42&lt;&gt;0,$BQ$17*BR42,"")</f>
        <v/>
      </c>
      <c r="BW42" s="63" t="str">
        <f t="shared" ref="BW42:BW45" si="263">IF(BS42&lt;&gt;0,$BQ$17*BS42,"")</f>
        <v/>
      </c>
      <c r="BX42" s="63" t="str">
        <f t="shared" ref="BX42:BX45" si="264">IF(BT42&lt;&gt;0,$BQ$17*BT42,"")</f>
        <v/>
      </c>
      <c r="BY42" s="87"/>
      <c r="BZ42" s="145"/>
      <c r="CA42" s="64"/>
      <c r="CB42" s="64"/>
      <c r="CC42" s="64"/>
      <c r="CD42" s="64"/>
      <c r="CE42" s="64"/>
      <c r="CF42" s="64"/>
      <c r="CG42" s="63"/>
      <c r="CH42" s="143" t="str">
        <f t="shared" si="64"/>
        <v/>
      </c>
      <c r="CI42" s="133"/>
      <c r="CJ42" s="134"/>
      <c r="CK42" s="134"/>
      <c r="CL42" s="134"/>
      <c r="CM42" s="63"/>
      <c r="CN42" s="63"/>
      <c r="CO42" s="63"/>
      <c r="CP42" s="87"/>
      <c r="CQ42" s="145"/>
      <c r="CR42" s="64"/>
      <c r="CS42" s="64"/>
      <c r="CT42" s="64"/>
      <c r="CU42" s="64"/>
      <c r="CV42" s="64"/>
      <c r="CW42" s="64"/>
      <c r="CX42" s="63"/>
      <c r="CY42" s="143" t="str">
        <f t="shared" si="65"/>
        <v/>
      </c>
      <c r="CZ42" s="133"/>
      <c r="DA42" s="134"/>
      <c r="DB42" s="134"/>
      <c r="DC42" s="134"/>
      <c r="DD42" s="63" t="str">
        <f t="shared" ref="DD42:DD45" si="265">IF(CZ42&lt;&gt;0,$AI$17*CZ42,"")</f>
        <v/>
      </c>
      <c r="DE42" s="63" t="str">
        <f t="shared" ref="DE42:DE45" si="266">IF(DA42&lt;&gt;0,$AI$17*DA42,"")</f>
        <v/>
      </c>
      <c r="DF42" s="63" t="str">
        <f t="shared" ref="DF42:DF45" si="267">IF(DB42&lt;&gt;0,$AI$17*DB42,"")</f>
        <v/>
      </c>
      <c r="DG42" s="87"/>
      <c r="DH42" s="145"/>
      <c r="DI42" s="64"/>
      <c r="DJ42" s="64"/>
      <c r="DK42" s="64"/>
      <c r="DL42" s="64"/>
      <c r="DM42" s="64"/>
      <c r="DN42" s="64"/>
      <c r="DO42" s="63"/>
      <c r="DP42" s="143" t="str">
        <f t="shared" si="66"/>
        <v/>
      </c>
      <c r="DQ42" s="133"/>
      <c r="DR42" s="134"/>
      <c r="DS42" s="134"/>
      <c r="DT42" s="134"/>
      <c r="DU42" s="63" t="str">
        <f t="shared" ref="DU42:DU45" si="268">IF(DQ42&lt;&gt;0,$AZ$17*DQ42,"")</f>
        <v/>
      </c>
      <c r="DV42" s="63" t="str">
        <f t="shared" ref="DV42:DV45" si="269">IF(DR42&lt;&gt;0,$AZ$17*DR42,"")</f>
        <v/>
      </c>
      <c r="DW42" s="63" t="str">
        <f t="shared" ref="DW42:DW45" si="270">IF(DS42&lt;&gt;0,$AZ$17*DS42,"")</f>
        <v/>
      </c>
      <c r="DX42" s="87"/>
      <c r="DY42" s="145"/>
      <c r="DZ42" s="64"/>
      <c r="EA42" s="64"/>
      <c r="EB42" s="64"/>
      <c r="EC42" s="64"/>
      <c r="ED42" s="64"/>
      <c r="EE42" s="64"/>
      <c r="EF42" s="63"/>
      <c r="EG42" s="143" t="str">
        <f t="shared" si="67"/>
        <v/>
      </c>
      <c r="EH42" s="133"/>
      <c r="EI42" s="134"/>
      <c r="EJ42" s="134"/>
      <c r="EK42" s="134"/>
      <c r="EL42" s="63" t="str">
        <f t="shared" ref="EL42:EL45" si="271">IF(EH42&lt;&gt;0,$AI$17*EH42,"")</f>
        <v/>
      </c>
      <c r="EM42" s="63" t="str">
        <f t="shared" ref="EM42:EM45" si="272">IF(EI42&lt;&gt;0,$AI$17*EI42,"")</f>
        <v/>
      </c>
      <c r="EN42" s="63" t="str">
        <f t="shared" ref="EN42:EN45" si="273">IF(EJ42&lt;&gt;0,$AI$17*EJ42,"")</f>
        <v/>
      </c>
      <c r="EO42" s="87"/>
      <c r="EP42" s="145"/>
      <c r="EQ42" s="64"/>
      <c r="ER42" s="64"/>
      <c r="ES42" s="64"/>
      <c r="ET42" s="64"/>
      <c r="EU42" s="64"/>
      <c r="EV42" s="64"/>
      <c r="EW42" s="63"/>
      <c r="EX42" s="143" t="str">
        <f t="shared" si="68"/>
        <v/>
      </c>
      <c r="EY42" s="133"/>
      <c r="EZ42" s="134"/>
      <c r="FA42" s="134"/>
      <c r="FB42" s="134"/>
      <c r="FC42" s="63" t="str">
        <f t="shared" ref="FC42:FC45" si="274">IF(EY42&lt;&gt;0,$AI$17*EY42,"")</f>
        <v/>
      </c>
      <c r="FD42" s="63" t="str">
        <f t="shared" ref="FD42:FD45" si="275">IF(EZ42&lt;&gt;0,$AI$17*EZ42,"")</f>
        <v/>
      </c>
      <c r="FE42" s="63" t="str">
        <f t="shared" ref="FE42:FE45" si="276">IF(FA42&lt;&gt;0,$AI$17*FA42,"")</f>
        <v/>
      </c>
      <c r="FF42" s="87"/>
      <c r="FG42" s="145" t="str">
        <f>IF(FB42&lt;&gt;0,$EX$17*FB42,"")</f>
        <v/>
      </c>
      <c r="FH42" s="64" t="str">
        <f>IF(($O42=$EX$15),"КП","")</f>
        <v/>
      </c>
      <c r="FI42" s="64" t="str">
        <f>IF(($P42=$EX$15),"КР","")</f>
        <v/>
      </c>
      <c r="FJ42" s="64" t="str">
        <f>IF(($Q42=$EX$15),"РГР",IF(($R42=$EX$15),"РГР",IF(($S42=$EX$15),"РГР",IF(($T42=$EX$15),"РГР",""))))</f>
        <v/>
      </c>
      <c r="FK42" s="64" t="str">
        <f>IF(($U42=$EX$15),"контр",IF(($V42=$EX$15),"контр",IF(($W42=$EX$15),"контр",IF(($X42=$EX$15),"контр",""))))</f>
        <v/>
      </c>
      <c r="FL42" s="64" t="str">
        <f>IF(($E42=$EX$15),"іспит",IF(($F42=$EX$15),"іспит",IF(($G42=$EX$15),"іспит",IF(($H42=$EX$15),"іспит",""))))</f>
        <v/>
      </c>
      <c r="FM42" s="64" t="str">
        <f>IF(($I42=$EX$15),"залік",IF(($K42=$EX$15),"залік",IF(($L42=$EX$15),"залік",IF(($M42=$EX$15),"залік",IF(($N42=$EX$15),"залік","")))))</f>
        <v/>
      </c>
      <c r="FN42" s="63" t="str">
        <f>IF(SUM(EY42:FA42)&lt;&gt;0,SUM(FC42:FF42),"")</f>
        <v/>
      </c>
      <c r="FO42" s="141" t="str">
        <f>IF(SUM(FP42:FR42)&lt;&gt;0,SUM(FP42:FR42),"")</f>
        <v/>
      </c>
      <c r="FP42" s="133"/>
      <c r="FQ42" s="134"/>
      <c r="FR42" s="134"/>
      <c r="FS42" s="134"/>
      <c r="FT42" s="63" t="str">
        <f>IF(FP42&lt;&gt;0,$FO$17*FP42,"")</f>
        <v/>
      </c>
      <c r="FU42" s="63" t="str">
        <f>IF(FQ42&lt;&gt;0,$FO$17*FQ42,"")</f>
        <v/>
      </c>
      <c r="FV42" s="63" t="str">
        <f>IF(FR42&lt;&gt;0,$FO$17*FR42,"")</f>
        <v/>
      </c>
      <c r="FW42" s="87"/>
      <c r="FX42" s="145" t="str">
        <f>IF(FS42&lt;&gt;0,$FO$17*FS42,"")</f>
        <v/>
      </c>
      <c r="FY42" s="64" t="str">
        <f>IF(($O42=$FO$15),"КП","")</f>
        <v/>
      </c>
      <c r="FZ42" s="64" t="str">
        <f>IF(($P42=$FO$15),"КР","")</f>
        <v/>
      </c>
      <c r="GA42" s="64" t="str">
        <f>IF(($Q42=$FO$15),"РГР",IF(($R42=$FO$15),"РГР",IF(($S42=$FO$15),"РГР",IF(($T42=$FO$15),"РГР",""))))</f>
        <v/>
      </c>
      <c r="GB42" s="64" t="str">
        <f>IF(($U42=$FO$15),"контр",IF(($V42=$FO$15),"контр",IF(($W42=$FO$15),"контр",IF(($X42=$FO$15),"контр",""))))</f>
        <v/>
      </c>
      <c r="GC42" s="64" t="str">
        <f>IF(($E42=$FO$15),"іспит",IF(($F42=$FO$15),"іспит",IF(($G42=$FO$15),"іспит",IF(($H42=$FO$15),"іспит",""))))</f>
        <v/>
      </c>
      <c r="GD42" s="64" t="str">
        <f>IF(($I42=$FO$15),"залік",IF(($K42=$FO$15),"залік",IF(($L42=$FO$15),"залік",IF(($M42=$FO$15),"залік",IF(($N42=$FO$15),"залік","")))))</f>
        <v/>
      </c>
      <c r="GE42" s="63" t="str">
        <f>IF(SUM(FP42:FR42)&lt;&gt;0,SUM(FT42:FW42),"")</f>
        <v/>
      </c>
      <c r="GF42" s="141" t="str">
        <f>IF(SUM(GG42:GI42)&lt;&gt;0,SUM(GG42:GI42),"")</f>
        <v/>
      </c>
      <c r="GG42" s="133"/>
      <c r="GH42" s="134"/>
      <c r="GI42" s="134"/>
      <c r="GJ42" s="134"/>
      <c r="GK42" s="63" t="str">
        <f>IF(GG42&lt;&gt;0,$GF$17*GG42,"")</f>
        <v/>
      </c>
      <c r="GL42" s="63" t="str">
        <f>IF(GH42&lt;&gt;0,$GF$17*GH42,"")</f>
        <v/>
      </c>
      <c r="GM42" s="63" t="str">
        <f>IF(GI42&lt;&gt;0,$GF$17*GI42,"")</f>
        <v/>
      </c>
      <c r="GN42" s="87"/>
      <c r="GO42" s="145" t="str">
        <f>IF(GJ42&lt;&gt;0,$GF$17*GJ42,"")</f>
        <v/>
      </c>
      <c r="GP42" s="64" t="str">
        <f>IF(($O42=$GF$15),"КП","")</f>
        <v/>
      </c>
      <c r="GQ42" s="64" t="str">
        <f>IF(($P42=$GF$15),"КР","")</f>
        <v/>
      </c>
      <c r="GR42" s="64" t="str">
        <f>IF(($Q42=$GF$15),"РГР",IF(($R42=$GF$15),"РГР",IF(($S42=$GF$15),"РГР",IF(($T42=$GF$15),"РГР",""))))</f>
        <v/>
      </c>
      <c r="GS42" s="64" t="str">
        <f>IF(($U42=$GF$15),"контр",IF(($V42=$GF$15),"контр",IF(($W42=$GF$15),"контр",IF(($X42=$GF$15),"контр",""))))</f>
        <v/>
      </c>
      <c r="GT42" s="64" t="str">
        <f>IF(($E42=$GF$15),"іспит",IF(($F42=$GF$15),"іспит",IF(($G42=$GF$15),"іспит",IF(($H42=$GF$15),"іспит",""))))</f>
        <v/>
      </c>
      <c r="GU42" s="64" t="str">
        <f>IF(($I42=$GF$15),"залік",IF(($K42=$GF$15),"залік",IF(($L42=$GF$15),"залік",IF(($M42=$GF$15),"залік",IF(($N42=$GF$15),"залік","")))))</f>
        <v/>
      </c>
      <c r="GV42" s="63" t="str">
        <f>IF(SUM(GG42:GI42)&lt;&gt;0,SUM(GK42:GN42),"")</f>
        <v/>
      </c>
      <c r="GW42" s="141" t="str">
        <f>IF(SUM(GX42:GZ42)&lt;&gt;0,SUM(GX42:GZ42),"")</f>
        <v/>
      </c>
      <c r="GX42" s="133"/>
      <c r="GY42" s="134"/>
      <c r="GZ42" s="134"/>
      <c r="HA42" s="134"/>
      <c r="HB42" s="63" t="str">
        <f>IF(GX42&lt;&gt;0,$GW$17*GX42,"")</f>
        <v/>
      </c>
      <c r="HC42" s="63" t="str">
        <f>IF(GY42&lt;&gt;0,$GW$17*GY42,"")</f>
        <v/>
      </c>
      <c r="HD42" s="63" t="str">
        <f>IF(GZ42&lt;&gt;0,$GW$17*GZ42,"")</f>
        <v/>
      </c>
      <c r="HE42" s="87"/>
      <c r="HF42" s="145" t="str">
        <f>IF(HA42&lt;&gt;0,$GW$17*HA42,"")</f>
        <v/>
      </c>
      <c r="HG42" s="64" t="str">
        <f>IF(($O42=$GW$15),"КП","")</f>
        <v/>
      </c>
      <c r="HH42" s="64" t="str">
        <f>IF(($P42=$GW$15),"КР","")</f>
        <v/>
      </c>
      <c r="HI42" s="64" t="str">
        <f>IF(($Q42=$GW$15),"РГР",IF(($R42=$GW$15),"РГР",IF(($S42=$GW$15),"РГР",IF(($T42=$GW$15),"РГР",""))))</f>
        <v/>
      </c>
      <c r="HJ42" s="64" t="str">
        <f>IF(($U42=$GW$15),"контр",IF(($V42=$GW$15),"контр",IF(($W42=$GW$15),"контр",IF(($X42=$GW$15),"контр",""))))</f>
        <v/>
      </c>
      <c r="HK42" s="64" t="str">
        <f>IF(($E42=$GW$15),"іспит",IF(($F42=$GW$15),"іспит",IF(($G42=$GW$15),"іспит",IF(($H42=$GW$15),"іспит",""))))</f>
        <v/>
      </c>
      <c r="HL42" s="64" t="str">
        <f>IF(($I42=$GW$15),"залік",IF(($K42=$GW$15),"залік",IF(($L42=$GW$15),"залік",IF(($M42=$GW$15),"залік",IF(($N42=$GW$15),"залік","")))))</f>
        <v/>
      </c>
      <c r="HM42" s="63" t="str">
        <f>IF(SUM(GX42:GZ42)&lt;&gt;0,SUM(HB42:HE42),"")</f>
        <v/>
      </c>
      <c r="HN42" s="141" t="str">
        <f>IF(SUM(HO42:HQ42)&lt;&gt;0,SUM(HO42:HQ42),"")</f>
        <v/>
      </c>
      <c r="HO42" s="133"/>
      <c r="HP42" s="134"/>
      <c r="HQ42" s="134"/>
      <c r="HR42" s="134"/>
      <c r="HS42" s="63" t="str">
        <f t="shared" si="255"/>
        <v/>
      </c>
      <c r="HT42" s="63" t="str">
        <f t="shared" si="255"/>
        <v/>
      </c>
      <c r="HU42" s="63" t="str">
        <f t="shared" si="255"/>
        <v/>
      </c>
      <c r="HV42" s="87"/>
      <c r="HW42" s="145" t="str">
        <f>IF(HR42&lt;&gt;0,$GW$17*HR42,"")</f>
        <v/>
      </c>
      <c r="HX42" s="64" t="str">
        <f>IF(($O42=$HN$15),"КП","")</f>
        <v/>
      </c>
      <c r="HY42" s="64" t="str">
        <f>IF(($P42=$HN$15),"КР","")</f>
        <v/>
      </c>
      <c r="HZ42" s="64" t="str">
        <f>IF(($Q42=$HN$15),"РГР",IF(($R42=$HN$15),"РГР",IF(($S42=$HN$15),"РГР",IF(($T42=$HN$15),"РГР",""))))</f>
        <v/>
      </c>
      <c r="IA42" s="64" t="str">
        <f>IF(($U42=$HN$15),"контр",IF(($V42=$HN$15),"контр",IF(($W42=$HN$15),"контр",IF(($X42=$HN$15),"контр",""))))</f>
        <v/>
      </c>
      <c r="IB42" s="64" t="str">
        <f>IF(($E42=$HN$15),"іспит",IF(($F42=$HN$15),"іспит",IF(($G42=$HN$15),"іспит",IF(($H42=$HN$15),"іспит",""))))</f>
        <v/>
      </c>
      <c r="IC42" s="64" t="str">
        <f>IF(($I42=$HN$15),"залік",IF(($K42=$HN$15),"залік",IF(($L42=$HN$15),"залік",IF(($M42=$HN$15),"залік",IF(($N42=$HN$15),"залік","")))))</f>
        <v/>
      </c>
      <c r="ID42" s="63" t="str">
        <f>IF(SUM(HO42:HQ42)&lt;&gt;0,SUM(HS42:HV42),"")</f>
        <v/>
      </c>
      <c r="IE42" s="211"/>
    </row>
    <row r="43" spans="1:239" s="1" customFormat="1" ht="18" customHeight="1" x14ac:dyDescent="0.3">
      <c r="A43" s="228" t="s">
        <v>179</v>
      </c>
      <c r="B43" s="126"/>
      <c r="C43" s="127" t="s">
        <v>198</v>
      </c>
      <c r="D43" s="253"/>
      <c r="E43" s="17"/>
      <c r="F43" s="17"/>
      <c r="G43" s="17"/>
      <c r="H43" s="254"/>
      <c r="I43" s="17"/>
      <c r="J43" s="17"/>
      <c r="K43" s="17"/>
      <c r="L43" s="17">
        <v>1</v>
      </c>
      <c r="M43" s="17"/>
      <c r="N43" s="17"/>
      <c r="O43" s="13"/>
      <c r="P43" s="13"/>
      <c r="Q43" s="11"/>
      <c r="R43" s="11"/>
      <c r="S43" s="11"/>
      <c r="T43" s="12"/>
      <c r="U43" s="11"/>
      <c r="V43" s="11"/>
      <c r="W43" s="11"/>
      <c r="X43" s="11"/>
      <c r="Y43" s="444">
        <v>4</v>
      </c>
      <c r="Z43" s="110"/>
      <c r="AA43" s="56">
        <f t="shared" ref="AA43:AA45" si="277">Y43*30</f>
        <v>120</v>
      </c>
      <c r="AB43" s="17">
        <f t="shared" si="256"/>
        <v>0</v>
      </c>
      <c r="AC43" s="73">
        <f t="shared" si="257"/>
        <v>0</v>
      </c>
      <c r="AD43" s="73">
        <f t="shared" si="258"/>
        <v>0</v>
      </c>
      <c r="AE43" s="73">
        <f t="shared" si="259"/>
        <v>0</v>
      </c>
      <c r="AF43" s="74">
        <f t="shared" si="260"/>
        <v>120</v>
      </c>
      <c r="AG43" s="446">
        <f t="shared" si="261"/>
        <v>1</v>
      </c>
      <c r="AH43" s="72"/>
      <c r="AI43" s="141"/>
      <c r="AJ43" s="133"/>
      <c r="AK43" s="134"/>
      <c r="AL43" s="134"/>
      <c r="AM43" s="134"/>
      <c r="AN43" s="63"/>
      <c r="AO43" s="63"/>
      <c r="AP43" s="63"/>
      <c r="AQ43" s="87"/>
      <c r="AR43" s="145"/>
      <c r="AS43" s="64"/>
      <c r="AT43" s="64"/>
      <c r="AU43" s="64"/>
      <c r="AV43" s="64"/>
      <c r="AW43" s="64"/>
      <c r="AX43" s="64"/>
      <c r="AY43" s="63"/>
      <c r="AZ43" s="143" t="str">
        <f t="shared" si="62"/>
        <v/>
      </c>
      <c r="BA43" s="133"/>
      <c r="BB43" s="134"/>
      <c r="BC43" s="134"/>
      <c r="BD43" s="134"/>
      <c r="BE43" s="63"/>
      <c r="BF43" s="63"/>
      <c r="BG43" s="63"/>
      <c r="BH43" s="87"/>
      <c r="BI43" s="145"/>
      <c r="BJ43" s="64"/>
      <c r="BK43" s="64"/>
      <c r="BL43" s="64"/>
      <c r="BM43" s="64"/>
      <c r="BN43" s="64"/>
      <c r="BO43" s="64"/>
      <c r="BP43" s="63"/>
      <c r="BQ43" s="143" t="str">
        <f t="shared" si="63"/>
        <v/>
      </c>
      <c r="BR43" s="133"/>
      <c r="BS43" s="134"/>
      <c r="BT43" s="134"/>
      <c r="BU43" s="134"/>
      <c r="BV43" s="63" t="str">
        <f t="shared" si="262"/>
        <v/>
      </c>
      <c r="BW43" s="63" t="str">
        <f t="shared" si="263"/>
        <v/>
      </c>
      <c r="BX43" s="63" t="str">
        <f t="shared" si="264"/>
        <v/>
      </c>
      <c r="BY43" s="87"/>
      <c r="BZ43" s="145"/>
      <c r="CA43" s="64"/>
      <c r="CB43" s="64"/>
      <c r="CC43" s="64"/>
      <c r="CD43" s="64"/>
      <c r="CE43" s="64"/>
      <c r="CF43" s="64"/>
      <c r="CG43" s="63"/>
      <c r="CH43" s="143" t="str">
        <f t="shared" si="64"/>
        <v/>
      </c>
      <c r="CI43" s="133"/>
      <c r="CJ43" s="134"/>
      <c r="CK43" s="134"/>
      <c r="CL43" s="134"/>
      <c r="CM43" s="63"/>
      <c r="CN43" s="63"/>
      <c r="CO43" s="63"/>
      <c r="CP43" s="87"/>
      <c r="CQ43" s="145"/>
      <c r="CR43" s="64"/>
      <c r="CS43" s="64"/>
      <c r="CT43" s="64"/>
      <c r="CU43" s="64"/>
      <c r="CV43" s="64"/>
      <c r="CW43" s="64"/>
      <c r="CX43" s="63"/>
      <c r="CY43" s="143" t="str">
        <f t="shared" si="65"/>
        <v/>
      </c>
      <c r="CZ43" s="133"/>
      <c r="DA43" s="134"/>
      <c r="DB43" s="134"/>
      <c r="DC43" s="134"/>
      <c r="DD43" s="63" t="str">
        <f t="shared" si="265"/>
        <v/>
      </c>
      <c r="DE43" s="63" t="str">
        <f t="shared" si="266"/>
        <v/>
      </c>
      <c r="DF43" s="63" t="str">
        <f t="shared" si="267"/>
        <v/>
      </c>
      <c r="DG43" s="87"/>
      <c r="DH43" s="145"/>
      <c r="DI43" s="64"/>
      <c r="DJ43" s="64"/>
      <c r="DK43" s="64"/>
      <c r="DL43" s="64"/>
      <c r="DM43" s="64"/>
      <c r="DN43" s="64"/>
      <c r="DO43" s="63"/>
      <c r="DP43" s="143" t="str">
        <f t="shared" si="66"/>
        <v/>
      </c>
      <c r="DQ43" s="133"/>
      <c r="DR43" s="134"/>
      <c r="DS43" s="134"/>
      <c r="DT43" s="134"/>
      <c r="DU43" s="63" t="str">
        <f t="shared" si="268"/>
        <v/>
      </c>
      <c r="DV43" s="63" t="str">
        <f t="shared" si="269"/>
        <v/>
      </c>
      <c r="DW43" s="63" t="str">
        <f t="shared" si="270"/>
        <v/>
      </c>
      <c r="DX43" s="87"/>
      <c r="DY43" s="145"/>
      <c r="DZ43" s="64"/>
      <c r="EA43" s="64"/>
      <c r="EB43" s="64"/>
      <c r="EC43" s="64"/>
      <c r="ED43" s="64"/>
      <c r="EE43" s="64"/>
      <c r="EF43" s="63"/>
      <c r="EG43" s="143" t="str">
        <f t="shared" si="67"/>
        <v/>
      </c>
      <c r="EH43" s="133"/>
      <c r="EI43" s="134"/>
      <c r="EJ43" s="134"/>
      <c r="EK43" s="134"/>
      <c r="EL43" s="63" t="str">
        <f t="shared" si="271"/>
        <v/>
      </c>
      <c r="EM43" s="63" t="str">
        <f t="shared" si="272"/>
        <v/>
      </c>
      <c r="EN43" s="63" t="str">
        <f t="shared" si="273"/>
        <v/>
      </c>
      <c r="EO43" s="87"/>
      <c r="EP43" s="145"/>
      <c r="EQ43" s="64"/>
      <c r="ER43" s="64"/>
      <c r="ES43" s="64"/>
      <c r="ET43" s="64"/>
      <c r="EU43" s="64"/>
      <c r="EV43" s="64"/>
      <c r="EW43" s="63"/>
      <c r="EX43" s="143" t="str">
        <f t="shared" si="68"/>
        <v/>
      </c>
      <c r="EY43" s="133"/>
      <c r="EZ43" s="134"/>
      <c r="FA43" s="134"/>
      <c r="FB43" s="134"/>
      <c r="FC43" s="63" t="str">
        <f t="shared" si="274"/>
        <v/>
      </c>
      <c r="FD43" s="63" t="str">
        <f t="shared" si="275"/>
        <v/>
      </c>
      <c r="FE43" s="63" t="str">
        <f t="shared" si="276"/>
        <v/>
      </c>
      <c r="FF43" s="87"/>
      <c r="FG43" s="145"/>
      <c r="FH43" s="64"/>
      <c r="FI43" s="64"/>
      <c r="FJ43" s="64"/>
      <c r="FK43" s="64"/>
      <c r="FL43" s="64"/>
      <c r="FM43" s="64"/>
      <c r="FN43" s="63"/>
      <c r="FO43" s="141"/>
      <c r="FP43" s="133"/>
      <c r="FQ43" s="134"/>
      <c r="FR43" s="134"/>
      <c r="FS43" s="134"/>
      <c r="FT43" s="63"/>
      <c r="FU43" s="63"/>
      <c r="FV43" s="63"/>
      <c r="FW43" s="87"/>
      <c r="FX43" s="145"/>
      <c r="FY43" s="64"/>
      <c r="FZ43" s="64"/>
      <c r="GA43" s="64"/>
      <c r="GB43" s="64"/>
      <c r="GC43" s="64"/>
      <c r="GD43" s="64"/>
      <c r="GE43" s="63"/>
      <c r="GF43" s="141"/>
      <c r="GG43" s="133"/>
      <c r="GH43" s="134"/>
      <c r="GI43" s="134"/>
      <c r="GJ43" s="134"/>
      <c r="GK43" s="63"/>
      <c r="GL43" s="63"/>
      <c r="GM43" s="63"/>
      <c r="GN43" s="87"/>
      <c r="GO43" s="145"/>
      <c r="GP43" s="64"/>
      <c r="GQ43" s="64"/>
      <c r="GR43" s="64"/>
      <c r="GS43" s="64"/>
      <c r="GT43" s="64"/>
      <c r="GU43" s="64"/>
      <c r="GV43" s="63"/>
      <c r="GW43" s="141"/>
      <c r="GX43" s="133"/>
      <c r="GY43" s="134"/>
      <c r="GZ43" s="134"/>
      <c r="HA43" s="134"/>
      <c r="HB43" s="63"/>
      <c r="HC43" s="63"/>
      <c r="HD43" s="63"/>
      <c r="HE43" s="87"/>
      <c r="HF43" s="145"/>
      <c r="HG43" s="64"/>
      <c r="HH43" s="64"/>
      <c r="HI43" s="64"/>
      <c r="HJ43" s="64"/>
      <c r="HK43" s="64"/>
      <c r="HL43" s="64"/>
      <c r="HM43" s="63"/>
      <c r="HN43" s="141"/>
      <c r="HO43" s="133"/>
      <c r="HP43" s="134"/>
      <c r="HQ43" s="134"/>
      <c r="HR43" s="134"/>
      <c r="HS43" s="63"/>
      <c r="HT43" s="63"/>
      <c r="HU43" s="63"/>
      <c r="HV43" s="87"/>
      <c r="HW43" s="145"/>
      <c r="HX43" s="64"/>
      <c r="HY43" s="64"/>
      <c r="HZ43" s="64"/>
      <c r="IA43" s="64"/>
      <c r="IB43" s="64"/>
      <c r="IC43" s="64"/>
      <c r="ID43" s="63"/>
      <c r="IE43" s="211"/>
    </row>
    <row r="44" spans="1:239" s="1" customFormat="1" ht="18" customHeight="1" x14ac:dyDescent="0.3">
      <c r="A44" s="228" t="s">
        <v>180</v>
      </c>
      <c r="B44" s="126"/>
      <c r="C44" s="127" t="s">
        <v>199</v>
      </c>
      <c r="D44" s="253"/>
      <c r="E44" s="17"/>
      <c r="F44" s="17"/>
      <c r="G44" s="17"/>
      <c r="H44" s="254"/>
      <c r="I44" s="17"/>
      <c r="J44" s="17"/>
      <c r="K44" s="17"/>
      <c r="L44" s="17">
        <v>2</v>
      </c>
      <c r="M44" s="17"/>
      <c r="N44" s="17"/>
      <c r="O44" s="13"/>
      <c r="P44" s="13"/>
      <c r="Q44" s="11"/>
      <c r="R44" s="11"/>
      <c r="S44" s="11"/>
      <c r="T44" s="12"/>
      <c r="U44" s="11"/>
      <c r="V44" s="11"/>
      <c r="W44" s="11"/>
      <c r="X44" s="11"/>
      <c r="Y44" s="444">
        <v>4</v>
      </c>
      <c r="Z44" s="110"/>
      <c r="AA44" s="56">
        <f t="shared" si="277"/>
        <v>120</v>
      </c>
      <c r="AB44" s="17">
        <f t="shared" si="256"/>
        <v>0</v>
      </c>
      <c r="AC44" s="73">
        <f t="shared" si="257"/>
        <v>0</v>
      </c>
      <c r="AD44" s="73">
        <f t="shared" si="258"/>
        <v>0</v>
      </c>
      <c r="AE44" s="73">
        <f t="shared" si="259"/>
        <v>0</v>
      </c>
      <c r="AF44" s="74">
        <f t="shared" si="260"/>
        <v>120</v>
      </c>
      <c r="AG44" s="446">
        <f t="shared" si="261"/>
        <v>1</v>
      </c>
      <c r="AH44" s="72"/>
      <c r="AI44" s="141"/>
      <c r="AJ44" s="133"/>
      <c r="AK44" s="134"/>
      <c r="AL44" s="134"/>
      <c r="AM44" s="134"/>
      <c r="AN44" s="63"/>
      <c r="AO44" s="63"/>
      <c r="AP44" s="63"/>
      <c r="AQ44" s="87"/>
      <c r="AR44" s="145"/>
      <c r="AS44" s="64"/>
      <c r="AT44" s="64"/>
      <c r="AU44" s="64"/>
      <c r="AV44" s="64"/>
      <c r="AW44" s="64"/>
      <c r="AX44" s="64"/>
      <c r="AY44" s="63"/>
      <c r="AZ44" s="143" t="str">
        <f t="shared" si="62"/>
        <v/>
      </c>
      <c r="BA44" s="133"/>
      <c r="BB44" s="134"/>
      <c r="BC44" s="134"/>
      <c r="BD44" s="134"/>
      <c r="BE44" s="63"/>
      <c r="BF44" s="63"/>
      <c r="BG44" s="63"/>
      <c r="BH44" s="87"/>
      <c r="BI44" s="145"/>
      <c r="BJ44" s="64"/>
      <c r="BK44" s="64"/>
      <c r="BL44" s="64"/>
      <c r="BM44" s="64"/>
      <c r="BN44" s="64"/>
      <c r="BO44" s="64"/>
      <c r="BP44" s="63"/>
      <c r="BQ44" s="143" t="str">
        <f t="shared" si="63"/>
        <v/>
      </c>
      <c r="BR44" s="133"/>
      <c r="BS44" s="134"/>
      <c r="BT44" s="134"/>
      <c r="BU44" s="134"/>
      <c r="BV44" s="63" t="str">
        <f t="shared" si="262"/>
        <v/>
      </c>
      <c r="BW44" s="63" t="str">
        <f t="shared" si="263"/>
        <v/>
      </c>
      <c r="BX44" s="63" t="str">
        <f t="shared" si="264"/>
        <v/>
      </c>
      <c r="BY44" s="87"/>
      <c r="BZ44" s="145"/>
      <c r="CA44" s="64"/>
      <c r="CB44" s="64"/>
      <c r="CC44" s="64"/>
      <c r="CD44" s="64"/>
      <c r="CE44" s="64"/>
      <c r="CF44" s="64"/>
      <c r="CG44" s="63"/>
      <c r="CH44" s="143" t="str">
        <f t="shared" si="64"/>
        <v/>
      </c>
      <c r="CI44" s="133"/>
      <c r="CJ44" s="134"/>
      <c r="CK44" s="134"/>
      <c r="CL44" s="134"/>
      <c r="CM44" s="63"/>
      <c r="CN44" s="63"/>
      <c r="CO44" s="63"/>
      <c r="CP44" s="87"/>
      <c r="CQ44" s="145"/>
      <c r="CR44" s="64"/>
      <c r="CS44" s="64"/>
      <c r="CT44" s="64"/>
      <c r="CU44" s="64"/>
      <c r="CV44" s="64"/>
      <c r="CW44" s="64"/>
      <c r="CX44" s="63"/>
      <c r="CY44" s="143" t="str">
        <f t="shared" si="65"/>
        <v/>
      </c>
      <c r="CZ44" s="133"/>
      <c r="DA44" s="134"/>
      <c r="DB44" s="134"/>
      <c r="DC44" s="134"/>
      <c r="DD44" s="63" t="str">
        <f t="shared" si="265"/>
        <v/>
      </c>
      <c r="DE44" s="63" t="str">
        <f t="shared" si="266"/>
        <v/>
      </c>
      <c r="DF44" s="63" t="str">
        <f t="shared" si="267"/>
        <v/>
      </c>
      <c r="DG44" s="87"/>
      <c r="DH44" s="145"/>
      <c r="DI44" s="64"/>
      <c r="DJ44" s="64"/>
      <c r="DK44" s="64"/>
      <c r="DL44" s="64"/>
      <c r="DM44" s="64"/>
      <c r="DN44" s="64"/>
      <c r="DO44" s="63"/>
      <c r="DP44" s="143" t="str">
        <f t="shared" si="66"/>
        <v/>
      </c>
      <c r="DQ44" s="133"/>
      <c r="DR44" s="134"/>
      <c r="DS44" s="134"/>
      <c r="DT44" s="134"/>
      <c r="DU44" s="63" t="str">
        <f t="shared" si="268"/>
        <v/>
      </c>
      <c r="DV44" s="63" t="str">
        <f t="shared" si="269"/>
        <v/>
      </c>
      <c r="DW44" s="63" t="str">
        <f t="shared" si="270"/>
        <v/>
      </c>
      <c r="DX44" s="87"/>
      <c r="DY44" s="145"/>
      <c r="DZ44" s="64"/>
      <c r="EA44" s="64"/>
      <c r="EB44" s="64"/>
      <c r="EC44" s="64"/>
      <c r="ED44" s="64"/>
      <c r="EE44" s="64"/>
      <c r="EF44" s="63"/>
      <c r="EG44" s="143" t="str">
        <f t="shared" si="67"/>
        <v/>
      </c>
      <c r="EH44" s="133"/>
      <c r="EI44" s="134"/>
      <c r="EJ44" s="134"/>
      <c r="EK44" s="134"/>
      <c r="EL44" s="63" t="str">
        <f t="shared" si="271"/>
        <v/>
      </c>
      <c r="EM44" s="63" t="str">
        <f t="shared" si="272"/>
        <v/>
      </c>
      <c r="EN44" s="63" t="str">
        <f t="shared" si="273"/>
        <v/>
      </c>
      <c r="EO44" s="87"/>
      <c r="EP44" s="145"/>
      <c r="EQ44" s="64"/>
      <c r="ER44" s="64"/>
      <c r="ES44" s="64"/>
      <c r="ET44" s="64"/>
      <c r="EU44" s="64"/>
      <c r="EV44" s="64"/>
      <c r="EW44" s="63"/>
      <c r="EX44" s="143" t="str">
        <f t="shared" si="68"/>
        <v/>
      </c>
      <c r="EY44" s="133"/>
      <c r="EZ44" s="134"/>
      <c r="FA44" s="134"/>
      <c r="FB44" s="134"/>
      <c r="FC44" s="63" t="str">
        <f t="shared" si="274"/>
        <v/>
      </c>
      <c r="FD44" s="63" t="str">
        <f t="shared" si="275"/>
        <v/>
      </c>
      <c r="FE44" s="63" t="str">
        <f t="shared" si="276"/>
        <v/>
      </c>
      <c r="FF44" s="87"/>
      <c r="FG44" s="145"/>
      <c r="FH44" s="64"/>
      <c r="FI44" s="64"/>
      <c r="FJ44" s="64"/>
      <c r="FK44" s="64"/>
      <c r="FL44" s="64"/>
      <c r="FM44" s="64"/>
      <c r="FN44" s="63"/>
      <c r="FO44" s="141"/>
      <c r="FP44" s="133"/>
      <c r="FQ44" s="134"/>
      <c r="FR44" s="134"/>
      <c r="FS44" s="134"/>
      <c r="FT44" s="63"/>
      <c r="FU44" s="63"/>
      <c r="FV44" s="63"/>
      <c r="FW44" s="87"/>
      <c r="FX44" s="145"/>
      <c r="FY44" s="64"/>
      <c r="FZ44" s="64"/>
      <c r="GA44" s="64"/>
      <c r="GB44" s="64"/>
      <c r="GC44" s="64"/>
      <c r="GD44" s="64"/>
      <c r="GE44" s="63"/>
      <c r="GF44" s="141"/>
      <c r="GG44" s="133"/>
      <c r="GH44" s="134"/>
      <c r="GI44" s="134"/>
      <c r="GJ44" s="134"/>
      <c r="GK44" s="63"/>
      <c r="GL44" s="63"/>
      <c r="GM44" s="63"/>
      <c r="GN44" s="87"/>
      <c r="GO44" s="145"/>
      <c r="GP44" s="64"/>
      <c r="GQ44" s="64"/>
      <c r="GR44" s="64"/>
      <c r="GS44" s="64"/>
      <c r="GT44" s="64"/>
      <c r="GU44" s="64"/>
      <c r="GV44" s="63"/>
      <c r="GW44" s="141"/>
      <c r="GX44" s="133"/>
      <c r="GY44" s="134"/>
      <c r="GZ44" s="134"/>
      <c r="HA44" s="134"/>
      <c r="HB44" s="63"/>
      <c r="HC44" s="63"/>
      <c r="HD44" s="63"/>
      <c r="HE44" s="87"/>
      <c r="HF44" s="145"/>
      <c r="HG44" s="64"/>
      <c r="HH44" s="64"/>
      <c r="HI44" s="64"/>
      <c r="HJ44" s="64"/>
      <c r="HK44" s="64"/>
      <c r="HL44" s="64"/>
      <c r="HM44" s="63"/>
      <c r="HN44" s="141"/>
      <c r="HO44" s="133"/>
      <c r="HP44" s="134"/>
      <c r="HQ44" s="134"/>
      <c r="HR44" s="134"/>
      <c r="HS44" s="63"/>
      <c r="HT44" s="63"/>
      <c r="HU44" s="63"/>
      <c r="HV44" s="87"/>
      <c r="HW44" s="145"/>
      <c r="HX44" s="64"/>
      <c r="HY44" s="64"/>
      <c r="HZ44" s="64"/>
      <c r="IA44" s="64"/>
      <c r="IB44" s="64"/>
      <c r="IC44" s="64"/>
      <c r="ID44" s="63"/>
      <c r="IE44" s="211"/>
    </row>
    <row r="45" spans="1:239" s="1" customFormat="1" ht="18" customHeight="1" thickBot="1" x14ac:dyDescent="0.35">
      <c r="A45" s="228" t="s">
        <v>181</v>
      </c>
      <c r="B45" s="126"/>
      <c r="C45" s="127" t="s">
        <v>200</v>
      </c>
      <c r="D45" s="253"/>
      <c r="E45" s="17"/>
      <c r="F45" s="17"/>
      <c r="G45" s="17"/>
      <c r="H45" s="254"/>
      <c r="I45" s="17"/>
      <c r="J45" s="17"/>
      <c r="K45" s="17"/>
      <c r="L45" s="17">
        <v>2</v>
      </c>
      <c r="M45" s="17"/>
      <c r="N45" s="17"/>
      <c r="O45" s="13"/>
      <c r="P45" s="13"/>
      <c r="Q45" s="11"/>
      <c r="R45" s="11"/>
      <c r="S45" s="11"/>
      <c r="T45" s="12"/>
      <c r="U45" s="11"/>
      <c r="V45" s="11"/>
      <c r="W45" s="11"/>
      <c r="X45" s="11"/>
      <c r="Y45" s="444">
        <v>4</v>
      </c>
      <c r="Z45" s="110"/>
      <c r="AA45" s="56">
        <f t="shared" si="277"/>
        <v>120</v>
      </c>
      <c r="AB45" s="17">
        <f t="shared" si="256"/>
        <v>0</v>
      </c>
      <c r="AC45" s="73">
        <f t="shared" si="257"/>
        <v>0</v>
      </c>
      <c r="AD45" s="73">
        <f t="shared" si="258"/>
        <v>0</v>
      </c>
      <c r="AE45" s="73">
        <f t="shared" si="259"/>
        <v>0</v>
      </c>
      <c r="AF45" s="74">
        <f t="shared" si="260"/>
        <v>120</v>
      </c>
      <c r="AG45" s="446">
        <f t="shared" si="261"/>
        <v>1</v>
      </c>
      <c r="AH45" s="72"/>
      <c r="AI45" s="141"/>
      <c r="AJ45" s="133"/>
      <c r="AK45" s="134"/>
      <c r="AL45" s="134"/>
      <c r="AM45" s="134"/>
      <c r="AN45" s="63"/>
      <c r="AO45" s="63"/>
      <c r="AP45" s="63"/>
      <c r="AQ45" s="87"/>
      <c r="AR45" s="145"/>
      <c r="AS45" s="64"/>
      <c r="AT45" s="64"/>
      <c r="AU45" s="64"/>
      <c r="AV45" s="64"/>
      <c r="AW45" s="64"/>
      <c r="AX45" s="64"/>
      <c r="AY45" s="63"/>
      <c r="AZ45" s="143" t="str">
        <f t="shared" si="62"/>
        <v/>
      </c>
      <c r="BA45" s="133"/>
      <c r="BB45" s="134"/>
      <c r="BC45" s="134"/>
      <c r="BD45" s="134"/>
      <c r="BE45" s="63"/>
      <c r="BF45" s="63"/>
      <c r="BG45" s="63"/>
      <c r="BH45" s="87"/>
      <c r="BI45" s="145"/>
      <c r="BJ45" s="64"/>
      <c r="BK45" s="64"/>
      <c r="BL45" s="64"/>
      <c r="BM45" s="64"/>
      <c r="BN45" s="64"/>
      <c r="BO45" s="64"/>
      <c r="BP45" s="63"/>
      <c r="BQ45" s="143" t="str">
        <f t="shared" si="63"/>
        <v/>
      </c>
      <c r="BR45" s="133"/>
      <c r="BS45" s="134"/>
      <c r="BT45" s="134"/>
      <c r="BU45" s="134"/>
      <c r="BV45" s="63" t="str">
        <f t="shared" si="262"/>
        <v/>
      </c>
      <c r="BW45" s="63" t="str">
        <f t="shared" si="263"/>
        <v/>
      </c>
      <c r="BX45" s="63" t="str">
        <f t="shared" si="264"/>
        <v/>
      </c>
      <c r="BY45" s="87"/>
      <c r="BZ45" s="145"/>
      <c r="CA45" s="64"/>
      <c r="CB45" s="64"/>
      <c r="CC45" s="64"/>
      <c r="CD45" s="64"/>
      <c r="CE45" s="64"/>
      <c r="CF45" s="64"/>
      <c r="CG45" s="63"/>
      <c r="CH45" s="143" t="str">
        <f t="shared" si="64"/>
        <v/>
      </c>
      <c r="CI45" s="133"/>
      <c r="CJ45" s="134"/>
      <c r="CK45" s="134"/>
      <c r="CL45" s="134"/>
      <c r="CM45" s="63"/>
      <c r="CN45" s="63"/>
      <c r="CO45" s="63"/>
      <c r="CP45" s="87"/>
      <c r="CQ45" s="145"/>
      <c r="CR45" s="64"/>
      <c r="CS45" s="64"/>
      <c r="CT45" s="64"/>
      <c r="CU45" s="64"/>
      <c r="CV45" s="64"/>
      <c r="CW45" s="64"/>
      <c r="CX45" s="63"/>
      <c r="CY45" s="143" t="str">
        <f t="shared" si="65"/>
        <v/>
      </c>
      <c r="CZ45" s="133"/>
      <c r="DA45" s="134"/>
      <c r="DB45" s="134"/>
      <c r="DC45" s="134"/>
      <c r="DD45" s="63" t="str">
        <f t="shared" si="265"/>
        <v/>
      </c>
      <c r="DE45" s="63" t="str">
        <f t="shared" si="266"/>
        <v/>
      </c>
      <c r="DF45" s="63" t="str">
        <f t="shared" si="267"/>
        <v/>
      </c>
      <c r="DG45" s="87"/>
      <c r="DH45" s="145"/>
      <c r="DI45" s="64"/>
      <c r="DJ45" s="64"/>
      <c r="DK45" s="64"/>
      <c r="DL45" s="64"/>
      <c r="DM45" s="64"/>
      <c r="DN45" s="64"/>
      <c r="DO45" s="63"/>
      <c r="DP45" s="143" t="str">
        <f t="shared" si="66"/>
        <v/>
      </c>
      <c r="DQ45" s="133"/>
      <c r="DR45" s="134"/>
      <c r="DS45" s="134"/>
      <c r="DT45" s="134"/>
      <c r="DU45" s="63" t="str">
        <f t="shared" si="268"/>
        <v/>
      </c>
      <c r="DV45" s="63" t="str">
        <f t="shared" si="269"/>
        <v/>
      </c>
      <c r="DW45" s="63" t="str">
        <f t="shared" si="270"/>
        <v/>
      </c>
      <c r="DX45" s="87"/>
      <c r="DY45" s="145"/>
      <c r="DZ45" s="64"/>
      <c r="EA45" s="64"/>
      <c r="EB45" s="64"/>
      <c r="EC45" s="64"/>
      <c r="ED45" s="64"/>
      <c r="EE45" s="64"/>
      <c r="EF45" s="63"/>
      <c r="EG45" s="143" t="str">
        <f t="shared" si="67"/>
        <v/>
      </c>
      <c r="EH45" s="133"/>
      <c r="EI45" s="134"/>
      <c r="EJ45" s="134"/>
      <c r="EK45" s="134"/>
      <c r="EL45" s="63" t="str">
        <f t="shared" si="271"/>
        <v/>
      </c>
      <c r="EM45" s="63" t="str">
        <f t="shared" si="272"/>
        <v/>
      </c>
      <c r="EN45" s="63" t="str">
        <f t="shared" si="273"/>
        <v/>
      </c>
      <c r="EO45" s="87"/>
      <c r="EP45" s="145"/>
      <c r="EQ45" s="64"/>
      <c r="ER45" s="64"/>
      <c r="ES45" s="64"/>
      <c r="ET45" s="64"/>
      <c r="EU45" s="64"/>
      <c r="EV45" s="64"/>
      <c r="EW45" s="63"/>
      <c r="EX45" s="143" t="str">
        <f t="shared" si="68"/>
        <v/>
      </c>
      <c r="EY45" s="133"/>
      <c r="EZ45" s="134"/>
      <c r="FA45" s="134"/>
      <c r="FB45" s="134"/>
      <c r="FC45" s="63" t="str">
        <f t="shared" si="274"/>
        <v/>
      </c>
      <c r="FD45" s="63" t="str">
        <f t="shared" si="275"/>
        <v/>
      </c>
      <c r="FE45" s="63" t="str">
        <f t="shared" si="276"/>
        <v/>
      </c>
      <c r="FF45" s="87"/>
      <c r="FG45" s="145"/>
      <c r="FH45" s="64"/>
      <c r="FI45" s="64"/>
      <c r="FJ45" s="64"/>
      <c r="FK45" s="64"/>
      <c r="FL45" s="64"/>
      <c r="FM45" s="64"/>
      <c r="FN45" s="63"/>
      <c r="FO45" s="141"/>
      <c r="FP45" s="133"/>
      <c r="FQ45" s="134"/>
      <c r="FR45" s="134"/>
      <c r="FS45" s="134"/>
      <c r="FT45" s="63"/>
      <c r="FU45" s="63"/>
      <c r="FV45" s="63"/>
      <c r="FW45" s="87"/>
      <c r="FX45" s="145"/>
      <c r="FY45" s="64"/>
      <c r="FZ45" s="64"/>
      <c r="GA45" s="64"/>
      <c r="GB45" s="64"/>
      <c r="GC45" s="64"/>
      <c r="GD45" s="64"/>
      <c r="GE45" s="63"/>
      <c r="GF45" s="141"/>
      <c r="GG45" s="133"/>
      <c r="GH45" s="134"/>
      <c r="GI45" s="134"/>
      <c r="GJ45" s="134"/>
      <c r="GK45" s="63"/>
      <c r="GL45" s="63"/>
      <c r="GM45" s="63"/>
      <c r="GN45" s="87"/>
      <c r="GO45" s="145"/>
      <c r="GP45" s="64"/>
      <c r="GQ45" s="64"/>
      <c r="GR45" s="64"/>
      <c r="GS45" s="64"/>
      <c r="GT45" s="64"/>
      <c r="GU45" s="64"/>
      <c r="GV45" s="63"/>
      <c r="GW45" s="141"/>
      <c r="GX45" s="133"/>
      <c r="GY45" s="134"/>
      <c r="GZ45" s="134"/>
      <c r="HA45" s="134"/>
      <c r="HB45" s="63"/>
      <c r="HC45" s="63"/>
      <c r="HD45" s="63"/>
      <c r="HE45" s="87"/>
      <c r="HF45" s="145"/>
      <c r="HG45" s="64"/>
      <c r="HH45" s="64"/>
      <c r="HI45" s="64"/>
      <c r="HJ45" s="64"/>
      <c r="HK45" s="64"/>
      <c r="HL45" s="64"/>
      <c r="HM45" s="63"/>
      <c r="HN45" s="141"/>
      <c r="HO45" s="133"/>
      <c r="HP45" s="134"/>
      <c r="HQ45" s="134"/>
      <c r="HR45" s="134"/>
      <c r="HS45" s="63"/>
      <c r="HT45" s="63"/>
      <c r="HU45" s="63"/>
      <c r="HV45" s="87"/>
      <c r="HW45" s="145"/>
      <c r="HX45" s="64"/>
      <c r="HY45" s="64"/>
      <c r="HZ45" s="64"/>
      <c r="IA45" s="64"/>
      <c r="IB45" s="64"/>
      <c r="IC45" s="64"/>
      <c r="ID45" s="63"/>
      <c r="IE45" s="211"/>
    </row>
    <row r="46" spans="1:239" s="1" customFormat="1" ht="19.899999999999999" customHeight="1" thickBot="1" x14ac:dyDescent="0.35">
      <c r="A46" s="227"/>
      <c r="B46" s="125"/>
      <c r="C46" s="195" t="s">
        <v>84</v>
      </c>
      <c r="D46" s="131"/>
      <c r="E46" s="16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436">
        <v>16</v>
      </c>
      <c r="Z46" s="113"/>
      <c r="AA46" s="196"/>
      <c r="AB46" s="15"/>
      <c r="AC46" s="65"/>
      <c r="AD46" s="58"/>
      <c r="AE46" s="58"/>
      <c r="AF46" s="58"/>
      <c r="AG46" s="58" t="s">
        <v>11</v>
      </c>
      <c r="AH46" s="58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 t="str">
        <f t="shared" ref="AZ46" si="278">IF(SUM(BA46:BD46)&lt;&gt;0,SUM(BA46:BD46),"")</f>
        <v/>
      </c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 t="str">
        <f t="shared" ref="BQ46" si="279">IF(SUM(BR46:BU46)&lt;&gt;0,SUM(BR46:BU46),"")</f>
        <v/>
      </c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 t="str">
        <f t="shared" ref="CH46" si="280">IF(SUM(CI46:CL46)&lt;&gt;0,SUM(CI46:CL46),"")</f>
        <v/>
      </c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 t="str">
        <f t="shared" ref="CY46" si="281">IF(SUM(CZ46:DC46)&lt;&gt;0,SUM(CZ46:DC46),"")</f>
        <v/>
      </c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 t="str">
        <f t="shared" ref="DP46" si="282">IF(SUM(DQ46:DT46)&lt;&gt;0,SUM(DQ46:DT46),"")</f>
        <v/>
      </c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 t="str">
        <f t="shared" ref="EG46" si="283">IF(SUM(EH46:EK46)&lt;&gt;0,SUM(EH46:EK46),"")</f>
        <v/>
      </c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 t="str">
        <f t="shared" ref="EX46" si="284">IF(SUM(EY46:FB46)&lt;&gt;0,SUM(EY46:FB46),"")</f>
        <v/>
      </c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68"/>
      <c r="HP46" s="68"/>
      <c r="HQ46" s="16"/>
      <c r="HR46" s="16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212"/>
    </row>
    <row r="47" spans="1:239" s="57" customFormat="1" ht="19.899999999999999" customHeight="1" thickBot="1" x14ac:dyDescent="0.35">
      <c r="A47" s="230"/>
      <c r="B47" s="128" t="s">
        <v>38</v>
      </c>
      <c r="C47" s="195" t="s">
        <v>222</v>
      </c>
      <c r="D47" s="129"/>
      <c r="E47" s="81"/>
      <c r="F47" s="81"/>
      <c r="G47" s="81"/>
      <c r="H47" s="81"/>
      <c r="I47" s="81"/>
      <c r="J47" s="81"/>
      <c r="K47" s="81"/>
      <c r="L47" s="81"/>
      <c r="M47" s="81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3"/>
      <c r="Y47" s="443">
        <v>24</v>
      </c>
      <c r="Z47" s="111"/>
      <c r="AA47" s="84"/>
      <c r="AB47" s="85"/>
      <c r="AC47" s="85"/>
      <c r="AD47" s="85"/>
      <c r="AE47" s="85"/>
      <c r="AF47" s="85"/>
      <c r="AG47" s="249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214"/>
    </row>
    <row r="48" spans="1:239" s="57" customFormat="1" ht="19.899999999999999" customHeight="1" thickBot="1" x14ac:dyDescent="0.35">
      <c r="A48" s="230"/>
      <c r="B48" s="128" t="s">
        <v>38</v>
      </c>
      <c r="C48" s="201" t="s">
        <v>92</v>
      </c>
      <c r="D48" s="129"/>
      <c r="E48" s="81"/>
      <c r="F48" s="81"/>
      <c r="G48" s="81"/>
      <c r="H48" s="81"/>
      <c r="I48" s="81"/>
      <c r="J48" s="81"/>
      <c r="K48" s="81"/>
      <c r="L48" s="81"/>
      <c r="M48" s="81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3"/>
      <c r="Y48" s="443">
        <v>90</v>
      </c>
      <c r="Z48" s="111"/>
      <c r="AA48" s="84"/>
      <c r="AB48" s="85"/>
      <c r="AC48" s="85"/>
      <c r="AD48" s="85"/>
      <c r="AE48" s="85"/>
      <c r="AF48" s="85"/>
      <c r="AG48" s="249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214"/>
    </row>
    <row r="49" spans="1:239" s="243" customFormat="1" ht="16.5" customHeight="1" thickBot="1" x14ac:dyDescent="0.3">
      <c r="A49" s="231"/>
      <c r="B49" s="140">
        <v>111</v>
      </c>
      <c r="C49" s="219"/>
      <c r="D49" s="7"/>
      <c r="E49" s="197"/>
      <c r="F49" s="198"/>
      <c r="G49" s="198"/>
      <c r="H49" s="198"/>
      <c r="I49" s="198"/>
      <c r="J49" s="198"/>
      <c r="K49" s="198"/>
      <c r="L49" s="198"/>
      <c r="M49" s="198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200"/>
      <c r="AA49" s="199"/>
      <c r="AB49" s="199"/>
      <c r="AC49" s="233"/>
      <c r="AD49" s="234"/>
      <c r="AE49" s="235"/>
      <c r="AF49" s="235"/>
      <c r="AG49" s="440" t="s">
        <v>176</v>
      </c>
      <c r="AH49" s="236" t="s">
        <v>0</v>
      </c>
      <c r="AI49" s="237">
        <f>SUM(AI21:AI45)</f>
        <v>13</v>
      </c>
      <c r="AJ49" s="237">
        <f>SUM(AJ21:AJ45)</f>
        <v>7</v>
      </c>
      <c r="AK49" s="237">
        <f>SUM(AK21:AK45)</f>
        <v>5</v>
      </c>
      <c r="AL49" s="237">
        <f>SUM(AL21:AL45)</f>
        <v>1</v>
      </c>
      <c r="AM49" s="237">
        <f>SUM(AM21:AM45)</f>
        <v>0</v>
      </c>
      <c r="AN49" s="237">
        <f>SUM(AN21:AN45)</f>
        <v>112</v>
      </c>
      <c r="AO49" s="237">
        <f>SUM(AO21:AO45)</f>
        <v>80</v>
      </c>
      <c r="AP49" s="237">
        <f>SUM(AP21:AP45)</f>
        <v>16</v>
      </c>
      <c r="AQ49" s="237">
        <f>SUM(AQ21:AQ45)</f>
        <v>0</v>
      </c>
      <c r="AR49" s="237">
        <f>SUM(AR21:AR45)</f>
        <v>0</v>
      </c>
      <c r="AS49" s="237">
        <f>SUM(AS21:AS45)</f>
        <v>0</v>
      </c>
      <c r="AT49" s="237">
        <f>SUM(AT21:AT45)</f>
        <v>0</v>
      </c>
      <c r="AU49" s="237">
        <f>SUM(AU21:AU45)</f>
        <v>0</v>
      </c>
      <c r="AV49" s="237">
        <f>SUM(AV21:AV45)</f>
        <v>0</v>
      </c>
      <c r="AW49" s="237">
        <f>SUM(AW21:AW45)</f>
        <v>0</v>
      </c>
      <c r="AX49" s="237">
        <f>SUM(AX21:AX45)</f>
        <v>0</v>
      </c>
      <c r="AY49" s="237">
        <f>SUM(AY21:AY45)</f>
        <v>0</v>
      </c>
      <c r="AZ49" s="237">
        <f>SUM(AZ21:AZ45)</f>
        <v>13</v>
      </c>
      <c r="BA49" s="237">
        <f>SUM(BA21:BA45)</f>
        <v>6</v>
      </c>
      <c r="BB49" s="237">
        <f>SUM(BB21:BB45)</f>
        <v>6</v>
      </c>
      <c r="BC49" s="237">
        <f>SUM(BC21:BC45)</f>
        <v>1</v>
      </c>
      <c r="BD49" s="237">
        <f>SUM(BD21:BD45)</f>
        <v>0</v>
      </c>
      <c r="BE49" s="237">
        <f>SUM(BE21:BE45)</f>
        <v>108</v>
      </c>
      <c r="BF49" s="237">
        <f>SUM(BF21:BF45)</f>
        <v>108</v>
      </c>
      <c r="BG49" s="237">
        <f>SUM(BG21:BG45)</f>
        <v>18</v>
      </c>
      <c r="BH49" s="237">
        <f>SUM(BH21:BH45)</f>
        <v>0</v>
      </c>
      <c r="BI49" s="237">
        <f>SUM(BI21:BI45)</f>
        <v>0</v>
      </c>
      <c r="BJ49" s="237">
        <f>SUM(BJ21:BJ45)</f>
        <v>0</v>
      </c>
      <c r="BK49" s="237">
        <f>SUM(BK21:BK45)</f>
        <v>0</v>
      </c>
      <c r="BL49" s="237">
        <f>SUM(BL21:BL45)</f>
        <v>0</v>
      </c>
      <c r="BM49" s="237">
        <f>SUM(BM21:BM45)</f>
        <v>0</v>
      </c>
      <c r="BN49" s="237">
        <f>SUM(BN21:BN45)</f>
        <v>0</v>
      </c>
      <c r="BO49" s="237">
        <f>SUM(BO21:BO45)</f>
        <v>0</v>
      </c>
      <c r="BP49" s="237">
        <f>SUM(BP21:BP45)</f>
        <v>0</v>
      </c>
      <c r="BQ49" s="237">
        <f>SUM(BQ21:BQ45)</f>
        <v>0</v>
      </c>
      <c r="BR49" s="237">
        <f>SUM(BR21:BR45)</f>
        <v>0</v>
      </c>
      <c r="BS49" s="237">
        <f>SUM(BS21:BS45)</f>
        <v>0</v>
      </c>
      <c r="BT49" s="237">
        <f>SUM(BT21:BT45)</f>
        <v>0</v>
      </c>
      <c r="BU49" s="237">
        <f>SUM(BU21:BU45)</f>
        <v>0</v>
      </c>
      <c r="BV49" s="238">
        <f>SUM(BV21:BV45)</f>
        <v>0</v>
      </c>
      <c r="BW49" s="238">
        <f>SUM(BW21:BW45)</f>
        <v>0</v>
      </c>
      <c r="BX49" s="238">
        <f>SUM(BX21:BX45)</f>
        <v>0</v>
      </c>
      <c r="BY49" s="237">
        <f>SUM(BY21:BY45)</f>
        <v>0</v>
      </c>
      <c r="BZ49" s="237">
        <f>SUM(BZ21:BZ45)</f>
        <v>0</v>
      </c>
      <c r="CA49" s="237">
        <f>SUM(CA21:CA45)</f>
        <v>0</v>
      </c>
      <c r="CB49" s="237">
        <f>SUM(CB21:CB45)</f>
        <v>0</v>
      </c>
      <c r="CC49" s="237">
        <f>SUM(CC21:CC45)</f>
        <v>0</v>
      </c>
      <c r="CD49" s="237">
        <f>SUM(CD21:CD45)</f>
        <v>0</v>
      </c>
      <c r="CE49" s="237">
        <f>SUM(CE21:CE45)</f>
        <v>0</v>
      </c>
      <c r="CF49" s="237">
        <f>SUM(CF21:CF45)</f>
        <v>0</v>
      </c>
      <c r="CG49" s="237">
        <f>SUM(CG21:CG45)</f>
        <v>0</v>
      </c>
      <c r="CH49" s="237">
        <f>SUM(CH21:CH45)</f>
        <v>0</v>
      </c>
      <c r="CI49" s="237">
        <f>SUM(CI21:CI45)</f>
        <v>0</v>
      </c>
      <c r="CJ49" s="237">
        <f>SUM(CJ21:CJ45)</f>
        <v>0</v>
      </c>
      <c r="CK49" s="237">
        <f>SUM(CK21:CK45)</f>
        <v>0</v>
      </c>
      <c r="CL49" s="237">
        <f>SUM(CL21:CL45)</f>
        <v>0</v>
      </c>
      <c r="CM49" s="237">
        <f>SUM(CM21:CM45)</f>
        <v>0</v>
      </c>
      <c r="CN49" s="237">
        <f>SUM(CN21:CN45)</f>
        <v>0</v>
      </c>
      <c r="CO49" s="237">
        <f>SUM(CO21:CO45)</f>
        <v>0</v>
      </c>
      <c r="CP49" s="237">
        <f>SUM(CP21:CP45)</f>
        <v>0</v>
      </c>
      <c r="CQ49" s="237">
        <f>SUM(CQ21:CQ45)</f>
        <v>0</v>
      </c>
      <c r="CR49" s="237">
        <f>SUM(CR21:CR45)</f>
        <v>0</v>
      </c>
      <c r="CS49" s="237">
        <f>SUM(CS21:CS45)</f>
        <v>0</v>
      </c>
      <c r="CT49" s="237">
        <f>SUM(CT21:CT45)</f>
        <v>0</v>
      </c>
      <c r="CU49" s="237">
        <f>SUM(CU21:CU45)</f>
        <v>0</v>
      </c>
      <c r="CV49" s="237">
        <f>SUM(CV21:CV45)</f>
        <v>0</v>
      </c>
      <c r="CW49" s="237">
        <f>SUM(CW21:CW45)</f>
        <v>0</v>
      </c>
      <c r="CX49" s="237">
        <f>SUM(CX21:CX45)</f>
        <v>0</v>
      </c>
      <c r="CY49" s="237">
        <f>SUM(CY21:CY45)</f>
        <v>0</v>
      </c>
      <c r="CZ49" s="237">
        <f>SUM(CZ21:CZ45)</f>
        <v>0</v>
      </c>
      <c r="DA49" s="237">
        <f>SUM(DA21:DA45)</f>
        <v>0</v>
      </c>
      <c r="DB49" s="237">
        <f>SUM(DB21:DB45)</f>
        <v>0</v>
      </c>
      <c r="DC49" s="237">
        <f>SUM(DC21:DC45)</f>
        <v>0</v>
      </c>
      <c r="DD49" s="237">
        <f>SUM(DD21:DD45)</f>
        <v>0</v>
      </c>
      <c r="DE49" s="237">
        <f>SUM(DE21:DE45)</f>
        <v>0</v>
      </c>
      <c r="DF49" s="237">
        <f>SUM(DF21:DF45)</f>
        <v>0</v>
      </c>
      <c r="DG49" s="237">
        <f>SUM(DG21:DG45)</f>
        <v>0</v>
      </c>
      <c r="DH49" s="237">
        <f>SUM(DH21:DH45)</f>
        <v>0</v>
      </c>
      <c r="DI49" s="237">
        <f>SUM(DI21:DI45)</f>
        <v>0</v>
      </c>
      <c r="DJ49" s="237">
        <f>SUM(DJ21:DJ45)</f>
        <v>0</v>
      </c>
      <c r="DK49" s="237">
        <f>SUM(DK21:DK45)</f>
        <v>0</v>
      </c>
      <c r="DL49" s="237">
        <f>SUM(DL21:DL45)</f>
        <v>0</v>
      </c>
      <c r="DM49" s="237">
        <f>SUM(DM21:DM45)</f>
        <v>0</v>
      </c>
      <c r="DN49" s="237">
        <f>SUM(DN21:DN45)</f>
        <v>0</v>
      </c>
      <c r="DO49" s="237">
        <f>SUM(DO21:DO45)</f>
        <v>0</v>
      </c>
      <c r="DP49" s="237">
        <f>SUM(DP21:DP45)</f>
        <v>0</v>
      </c>
      <c r="DQ49" s="237">
        <f>SUM(DQ21:DQ45)</f>
        <v>0</v>
      </c>
      <c r="DR49" s="237">
        <f>SUM(DR21:DR45)</f>
        <v>0</v>
      </c>
      <c r="DS49" s="237">
        <f>SUM(DS21:DS45)</f>
        <v>0</v>
      </c>
      <c r="DT49" s="237">
        <f>SUM(DT21:DT45)</f>
        <v>0</v>
      </c>
      <c r="DU49" s="237">
        <f>SUM(DU21:DU45)</f>
        <v>0</v>
      </c>
      <c r="DV49" s="237">
        <f>SUM(DV21:DV45)</f>
        <v>0</v>
      </c>
      <c r="DW49" s="237">
        <f>SUM(DW21:DW45)</f>
        <v>0</v>
      </c>
      <c r="DX49" s="237">
        <f>SUM(DX21:DX45)</f>
        <v>0</v>
      </c>
      <c r="DY49" s="237">
        <f>SUM(DY21:DY45)</f>
        <v>0</v>
      </c>
      <c r="DZ49" s="237">
        <f>SUM(DZ21:DZ45)</f>
        <v>0</v>
      </c>
      <c r="EA49" s="237">
        <f>SUM(EA21:EA45)</f>
        <v>0</v>
      </c>
      <c r="EB49" s="237">
        <f>SUM(EB21:EB45)</f>
        <v>0</v>
      </c>
      <c r="EC49" s="237">
        <f>SUM(EC21:EC45)</f>
        <v>0</v>
      </c>
      <c r="ED49" s="237">
        <f>SUM(ED21:ED45)</f>
        <v>0</v>
      </c>
      <c r="EE49" s="237">
        <f>SUM(EE21:EE45)</f>
        <v>0</v>
      </c>
      <c r="EF49" s="237">
        <f>SUM(EF21:EF45)</f>
        <v>0</v>
      </c>
      <c r="EG49" s="237">
        <f>SUM(EG21:EG45)</f>
        <v>0</v>
      </c>
      <c r="EH49" s="237">
        <f>SUM(EH21:EH45)</f>
        <v>0</v>
      </c>
      <c r="EI49" s="237">
        <f>SUM(EI21:EI45)</f>
        <v>0</v>
      </c>
      <c r="EJ49" s="237">
        <f>SUM(EJ21:EJ45)</f>
        <v>0</v>
      </c>
      <c r="EK49" s="237">
        <f>SUM(EK21:EK45)</f>
        <v>0</v>
      </c>
      <c r="EL49" s="237">
        <f>SUM(EL21:EL45)</f>
        <v>0</v>
      </c>
      <c r="EM49" s="237">
        <f>SUM(EM21:EM45)</f>
        <v>0</v>
      </c>
      <c r="EN49" s="237">
        <f>SUM(EN21:EN45)</f>
        <v>0</v>
      </c>
      <c r="EO49" s="237">
        <f>SUM(EO21:EO45)</f>
        <v>0</v>
      </c>
      <c r="EP49" s="237">
        <f>SUM(EP21:EP45)</f>
        <v>0</v>
      </c>
      <c r="EQ49" s="237">
        <f>SUM(EQ21:EQ45)</f>
        <v>0</v>
      </c>
      <c r="ER49" s="237">
        <f>SUM(ER21:ER45)</f>
        <v>0</v>
      </c>
      <c r="ES49" s="237">
        <f>SUM(ES21:ES45)</f>
        <v>0</v>
      </c>
      <c r="ET49" s="237">
        <f>SUM(ET21:ET45)</f>
        <v>0</v>
      </c>
      <c r="EU49" s="237">
        <f>SUM(EU21:EU45)</f>
        <v>0</v>
      </c>
      <c r="EV49" s="237">
        <f>SUM(EV21:EV45)</f>
        <v>0</v>
      </c>
      <c r="EW49" s="237">
        <f>SUM(EW21:EW45)</f>
        <v>0</v>
      </c>
      <c r="EX49" s="237">
        <f>SUM(EX21:EX45)</f>
        <v>0</v>
      </c>
      <c r="EY49" s="239">
        <f>SUM(EY21:EY45)</f>
        <v>0</v>
      </c>
      <c r="EZ49" s="239">
        <f>SUM(EZ21:EZ45)</f>
        <v>0</v>
      </c>
      <c r="FA49" s="239">
        <f>SUM(FA21:FA45)</f>
        <v>0</v>
      </c>
      <c r="FB49" s="239">
        <f>SUM(FB21:FB45)</f>
        <v>0</v>
      </c>
      <c r="FC49" s="240">
        <f>SUM(FC21:FC45)</f>
        <v>0</v>
      </c>
      <c r="FD49" s="240">
        <f>SUM(FD21:FD45)</f>
        <v>0</v>
      </c>
      <c r="FE49" s="240">
        <f>SUM(FE21:FE45)</f>
        <v>0</v>
      </c>
      <c r="FF49" s="240">
        <f>SUM(FF21:FF45)</f>
        <v>0</v>
      </c>
      <c r="FG49" s="239">
        <f>SUM(FG21:FG45)</f>
        <v>0</v>
      </c>
      <c r="FH49" s="239" t="s">
        <v>0</v>
      </c>
      <c r="FI49" s="239"/>
      <c r="FJ49" s="239"/>
      <c r="FK49" s="239"/>
      <c r="FL49" s="239"/>
      <c r="FM49" s="239"/>
      <c r="FN49" s="240">
        <f>SUM(FN21:FN45)</f>
        <v>0</v>
      </c>
      <c r="FO49" s="237">
        <f>SUM(FO21:FO45)</f>
        <v>0</v>
      </c>
      <c r="FP49" s="239">
        <f>SUM(FP21:FP45)</f>
        <v>0</v>
      </c>
      <c r="FQ49" s="239">
        <f>SUM(FQ21:FQ45)</f>
        <v>0</v>
      </c>
      <c r="FR49" s="239">
        <f>SUM(FR21:FR45)</f>
        <v>0</v>
      </c>
      <c r="FS49" s="239">
        <f>SUM(FS21:FS45)</f>
        <v>0</v>
      </c>
      <c r="FT49" s="240">
        <f>SUM(FT21:FT45)</f>
        <v>0</v>
      </c>
      <c r="FU49" s="240">
        <f>SUM(FU21:FU45)</f>
        <v>0</v>
      </c>
      <c r="FV49" s="240">
        <f>SUM(FV21:FV45)</f>
        <v>0</v>
      </c>
      <c r="FW49" s="240">
        <f>SUM(FW21:FW45)</f>
        <v>0</v>
      </c>
      <c r="FX49" s="239">
        <f>SUM(FX21:FX45)</f>
        <v>0</v>
      </c>
      <c r="FY49" s="239" t="s">
        <v>0</v>
      </c>
      <c r="FZ49" s="239"/>
      <c r="GA49" s="239"/>
      <c r="GB49" s="239"/>
      <c r="GC49" s="239"/>
      <c r="GD49" s="239"/>
      <c r="GE49" s="240">
        <f>SUM(GE21:GE45)</f>
        <v>0</v>
      </c>
      <c r="GF49" s="237">
        <f>SUM(GF21:GF45)</f>
        <v>0</v>
      </c>
      <c r="GG49" s="239">
        <f>SUM(GG21:GG45)</f>
        <v>0</v>
      </c>
      <c r="GH49" s="239">
        <f>SUM(GH21:GH45)</f>
        <v>0</v>
      </c>
      <c r="GI49" s="239">
        <f>SUM(GI21:GI45)</f>
        <v>0</v>
      </c>
      <c r="GJ49" s="239">
        <f>SUM(GJ21:GJ45)</f>
        <v>0</v>
      </c>
      <c r="GK49" s="240">
        <f>SUM(GK21:GK45)</f>
        <v>0</v>
      </c>
      <c r="GL49" s="240">
        <f>SUM(GL21:GL45)</f>
        <v>0</v>
      </c>
      <c r="GM49" s="240">
        <f>SUM(GM21:GM45)</f>
        <v>0</v>
      </c>
      <c r="GN49" s="240">
        <f>SUM(GN21:GN45)</f>
        <v>0</v>
      </c>
      <c r="GO49" s="239">
        <f>SUM(GO21:GO45)</f>
        <v>0</v>
      </c>
      <c r="GP49" s="239" t="s">
        <v>0</v>
      </c>
      <c r="GQ49" s="239"/>
      <c r="GR49" s="239"/>
      <c r="GS49" s="239"/>
      <c r="GT49" s="239"/>
      <c r="GU49" s="239"/>
      <c r="GV49" s="240">
        <f>SUM(GV21:GV45)</f>
        <v>0</v>
      </c>
      <c r="GW49" s="237">
        <f>SUM(GW21:GW45)</f>
        <v>0</v>
      </c>
      <c r="GX49" s="239">
        <f>SUM(GX21:GX45)</f>
        <v>0</v>
      </c>
      <c r="GY49" s="239">
        <f>SUM(GY21:GY45)</f>
        <v>0</v>
      </c>
      <c r="GZ49" s="239">
        <f>SUM(GZ21:GZ45)</f>
        <v>0</v>
      </c>
      <c r="HA49" s="239">
        <f>SUM(HA21:HA45)</f>
        <v>0</v>
      </c>
      <c r="HB49" s="240">
        <f>SUM(HB21:HB45)</f>
        <v>0</v>
      </c>
      <c r="HC49" s="240">
        <f>SUM(HC21:HC45)</f>
        <v>0</v>
      </c>
      <c r="HD49" s="240">
        <f>SUM(HD21:HD45)</f>
        <v>0</v>
      </c>
      <c r="HE49" s="240">
        <f>SUM(HE21:HE45)</f>
        <v>0</v>
      </c>
      <c r="HF49" s="239">
        <f>SUM(HF21:HF45)</f>
        <v>0</v>
      </c>
      <c r="HG49" s="239" t="s">
        <v>0</v>
      </c>
      <c r="HH49" s="239"/>
      <c r="HI49" s="239"/>
      <c r="HJ49" s="239"/>
      <c r="HK49" s="239"/>
      <c r="HL49" s="239"/>
      <c r="HM49" s="240">
        <f>SUM(HM21:HM45)</f>
        <v>0</v>
      </c>
      <c r="HN49" s="237">
        <f>SUM(HN21:HN45)</f>
        <v>0</v>
      </c>
      <c r="HO49" s="239">
        <f>SUM(HO21:HO45)</f>
        <v>0</v>
      </c>
      <c r="HP49" s="239">
        <f>SUM(HP21:HP45)</f>
        <v>0</v>
      </c>
      <c r="HQ49" s="239">
        <f>SUM(HQ21:HQ45)</f>
        <v>0</v>
      </c>
      <c r="HR49" s="239">
        <f>SUM(HR21:HR45)</f>
        <v>0</v>
      </c>
      <c r="HS49" s="240">
        <f>SUM(HS21:HS45)</f>
        <v>0</v>
      </c>
      <c r="HT49" s="240">
        <f>SUM(HT21:HT45)</f>
        <v>0</v>
      </c>
      <c r="HU49" s="240">
        <f>SUM(HU21:HU45)</f>
        <v>0</v>
      </c>
      <c r="HV49" s="240">
        <f>SUM(HV21:HV45)</f>
        <v>0</v>
      </c>
      <c r="HW49" s="239">
        <f>SUM(HW21:HW45)</f>
        <v>0</v>
      </c>
      <c r="HX49" s="239" t="s">
        <v>0</v>
      </c>
      <c r="HY49" s="239"/>
      <c r="HZ49" s="239"/>
      <c r="IA49" s="239"/>
      <c r="IB49" s="239"/>
      <c r="IC49" s="239"/>
      <c r="ID49" s="241">
        <f>SUM(ID21:ID45)</f>
        <v>0</v>
      </c>
      <c r="IE49" s="242"/>
    </row>
    <row r="50" spans="1:239" ht="18.75" x14ac:dyDescent="0.3">
      <c r="A50" s="231"/>
      <c r="B50" s="140">
        <v>111</v>
      </c>
      <c r="E50" s="60" t="s">
        <v>171</v>
      </c>
      <c r="F50" s="6"/>
      <c r="G50" s="6"/>
      <c r="H50" s="24"/>
      <c r="L50" s="6"/>
      <c r="M50" s="6"/>
      <c r="N50" s="6"/>
      <c r="O50" s="6"/>
      <c r="R50" s="6"/>
      <c r="S50" s="6"/>
      <c r="T50" s="6"/>
      <c r="U50" s="4"/>
      <c r="V50" s="4"/>
      <c r="W50" s="4"/>
      <c r="X50" s="4"/>
      <c r="Y50" s="32" t="s">
        <v>17</v>
      </c>
      <c r="Z50" s="4"/>
      <c r="AA50" s="4"/>
      <c r="AB50" s="33">
        <f>SUM(AI50:HN50)</f>
        <v>6</v>
      </c>
      <c r="AD50" s="3"/>
      <c r="AE50" s="438" t="s">
        <v>172</v>
      </c>
      <c r="AF50" s="3"/>
      <c r="AG50" s="3"/>
      <c r="AH50" s="3"/>
      <c r="AI50" s="78">
        <f>SUMIF($E$21:$H$30,"=1")/AI$15</f>
        <v>1</v>
      </c>
      <c r="AJ50" s="7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7"/>
      <c r="AZ50" s="78">
        <f>SUMIF($E$21:$H$45,"=2")/AZ$15</f>
        <v>4</v>
      </c>
      <c r="BA50" s="7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7"/>
      <c r="BQ50" s="78">
        <f>SUMIF($E$21:$H$45,"=3")/BQ$15</f>
        <v>1</v>
      </c>
      <c r="BR50" s="7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7"/>
      <c r="CH50" s="78">
        <f>SUMIF($E$21:$H$45,"=4")/CH$15</f>
        <v>0</v>
      </c>
      <c r="CI50" s="7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7"/>
      <c r="CY50" s="78">
        <f>SUMIF($E$21:$H$45,"=5")/CY$15</f>
        <v>0</v>
      </c>
      <c r="CZ50" s="7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7"/>
      <c r="DP50" s="78">
        <f>SUMIF($E$21:$H$45,"=6")/DP$15</f>
        <v>0</v>
      </c>
      <c r="DQ50" s="7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7"/>
      <c r="EG50" s="78">
        <f>SUMIF($E$21:$H$45,"=7")/EG$15</f>
        <v>0</v>
      </c>
      <c r="EH50" s="7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7"/>
      <c r="EX50" s="78">
        <f>SUMIF($E$21:$H$45,"=8")/EX$15</f>
        <v>0</v>
      </c>
      <c r="EY50" s="7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7"/>
      <c r="FO50" s="78">
        <f>SUMIF($E$21:$H$45,"=9")/FO$15</f>
        <v>0</v>
      </c>
      <c r="FP50" s="7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7"/>
      <c r="GF50" s="78">
        <f>SUMIF($E$21:$H$45,"=10")/GF$15</f>
        <v>0</v>
      </c>
      <c r="GG50" s="7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7"/>
      <c r="GW50" s="78">
        <f>SUMIF($E$21:$H$45,"=11")/GW$15</f>
        <v>0</v>
      </c>
      <c r="GX50" s="7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7"/>
      <c r="HN50" s="78">
        <f>SUMIF($E$21:$H$45,"=12")/HN$15</f>
        <v>0</v>
      </c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215"/>
    </row>
    <row r="51" spans="1:239" ht="21.75" customHeight="1" x14ac:dyDescent="0.35">
      <c r="A51" s="577" t="s">
        <v>203</v>
      </c>
      <c r="B51" s="140">
        <v>111</v>
      </c>
      <c r="C51" s="441"/>
      <c r="E51" s="587" t="s">
        <v>175</v>
      </c>
      <c r="F51" s="9"/>
      <c r="G51" s="9"/>
      <c r="H51" s="9"/>
      <c r="I51" s="588"/>
      <c r="J51" s="588"/>
      <c r="K51" s="588"/>
      <c r="L51" s="9"/>
      <c r="M51" s="9"/>
      <c r="N51" s="9"/>
      <c r="O51" s="9"/>
      <c r="P51" s="588"/>
      <c r="Q51" s="588"/>
      <c r="R51" s="9"/>
      <c r="S51" s="9"/>
      <c r="T51" s="9"/>
      <c r="U51" s="9"/>
      <c r="V51" s="9"/>
      <c r="W51" s="9"/>
      <c r="X51" s="9"/>
      <c r="Y51" s="23" t="s">
        <v>17</v>
      </c>
      <c r="Z51" s="9"/>
      <c r="AA51" s="9"/>
      <c r="AB51" s="33">
        <f>SUM(AI51:HN51)</f>
        <v>11</v>
      </c>
      <c r="AC51" s="34"/>
      <c r="AD51" s="70"/>
      <c r="AE51" s="21" t="s">
        <v>172</v>
      </c>
      <c r="AF51" s="35"/>
      <c r="AG51" s="35"/>
      <c r="AH51" s="35"/>
      <c r="AI51" s="79">
        <f>SUMIF($I$20:$N$45,"=1")/AI$15</f>
        <v>6</v>
      </c>
      <c r="AJ51" s="77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9"/>
      <c r="AZ51" s="79">
        <f>SUMIF($I$20:$N$45,"=2")/AZ$15</f>
        <v>4</v>
      </c>
      <c r="BA51" s="77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9"/>
      <c r="BQ51" s="79">
        <f>SUMIF($I$20:$N$45,"=3")/BQ$15</f>
        <v>1</v>
      </c>
      <c r="BR51" s="77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9"/>
      <c r="CH51" s="79">
        <f>SUMIF($I$20:$N$45,"=4")/CH$15</f>
        <v>0</v>
      </c>
      <c r="CI51" s="77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9"/>
      <c r="CY51" s="79">
        <f>SUMIF($I$20:$N$45,"=5")/CY$15</f>
        <v>0</v>
      </c>
      <c r="CZ51" s="77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9"/>
      <c r="DP51" s="79">
        <f>SUMIF($I$20:$N$45,"=6")/DP$15</f>
        <v>0</v>
      </c>
      <c r="DQ51" s="77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9"/>
      <c r="EG51" s="79">
        <f>SUMIF($I$20:$N$45,"=7")/EG$15</f>
        <v>0</v>
      </c>
      <c r="EH51" s="77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9"/>
      <c r="EX51" s="79">
        <f>SUMIF($I$20:$N$45,"=8")/EX$15</f>
        <v>0</v>
      </c>
      <c r="EY51" s="77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9"/>
      <c r="FO51" s="79">
        <f>SUMIF($I$21:$N$45,"=9")/FO$15</f>
        <v>0</v>
      </c>
      <c r="FP51" s="77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9"/>
      <c r="GF51" s="79">
        <f>SUMIF($I$21:$N$45,"=10")/GF$15</f>
        <v>0</v>
      </c>
      <c r="GG51" s="77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9"/>
      <c r="GW51" s="79">
        <f>SUMIF($I$21:$N$45,"=11")/GW$15</f>
        <v>0</v>
      </c>
      <c r="GX51" s="77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9"/>
      <c r="HN51" s="79">
        <f>SUMIF($I$21:$N$45,"=12")/HN$15</f>
        <v>0</v>
      </c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215"/>
    </row>
    <row r="52" spans="1:239" s="1" customFormat="1" ht="24" thickBot="1" x14ac:dyDescent="0.4">
      <c r="A52" s="577" t="s">
        <v>204</v>
      </c>
      <c r="B52" s="140">
        <v>111</v>
      </c>
      <c r="C52" s="442"/>
      <c r="D52" s="149"/>
      <c r="E52" s="61" t="s">
        <v>182</v>
      </c>
      <c r="F52" s="4"/>
      <c r="G52" s="4"/>
      <c r="H52" s="4"/>
      <c r="I52" s="25"/>
      <c r="J52" s="25"/>
      <c r="K52" s="25"/>
      <c r="L52" s="4"/>
      <c r="M52" s="4"/>
      <c r="N52" s="4"/>
      <c r="O52" s="4"/>
      <c r="P52" s="25"/>
      <c r="Q52" s="5"/>
      <c r="R52" s="4"/>
      <c r="S52" s="4"/>
      <c r="T52" s="4"/>
      <c r="U52" s="9"/>
      <c r="V52" s="9"/>
      <c r="W52" s="9"/>
      <c r="X52" s="9"/>
      <c r="Y52" s="23" t="s">
        <v>17</v>
      </c>
      <c r="Z52" s="9"/>
      <c r="AA52" s="9"/>
      <c r="AB52" s="33">
        <f>SUM(AI52:HN52)</f>
        <v>0</v>
      </c>
      <c r="AC52" s="36"/>
      <c r="AD52" s="8"/>
      <c r="AE52" s="21" t="s">
        <v>172</v>
      </c>
      <c r="AF52" s="35"/>
      <c r="AG52" s="35"/>
      <c r="AH52" s="35"/>
      <c r="AI52" s="79">
        <f>SUMIF($O$21:$O$45,"=1")/AI15</f>
        <v>0</v>
      </c>
      <c r="AJ52" s="77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9"/>
      <c r="AZ52" s="79">
        <f>SUMIF($O$21:$O$45,"=2")/AZ15</f>
        <v>0</v>
      </c>
      <c r="BA52" s="77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9"/>
      <c r="BQ52" s="79">
        <f>SUMIF($O$21:$O$45,"=3")/BQ15</f>
        <v>0</v>
      </c>
      <c r="BR52" s="77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9"/>
      <c r="CH52" s="79">
        <f>SUMIF($O$21:$O$45,"=4")/CH15</f>
        <v>0</v>
      </c>
      <c r="CI52" s="77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9"/>
      <c r="CY52" s="79">
        <f>SUMIF($O$21:$O$45,"=5")/CY15</f>
        <v>0</v>
      </c>
      <c r="CZ52" s="77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9"/>
      <c r="DP52" s="79">
        <f>SUMIF($O$21:$O$45,"=6")/DP15</f>
        <v>0</v>
      </c>
      <c r="DQ52" s="77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9"/>
      <c r="EG52" s="79">
        <f>SUMIF($O$21:$O$45,"=7")/EG15</f>
        <v>0</v>
      </c>
      <c r="EH52" s="77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9"/>
      <c r="EX52" s="79">
        <f>SUMIF($O$21:$O$45,"=8")/EX15</f>
        <v>0</v>
      </c>
      <c r="EY52" s="77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9"/>
      <c r="FO52" s="79">
        <f>SUMIF($O$21:$O$45,"=9")/FO15</f>
        <v>0</v>
      </c>
      <c r="FP52" s="77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9"/>
      <c r="GF52" s="79">
        <f>SUMIF($O$21:$O$45,"=10")/GF15</f>
        <v>0</v>
      </c>
      <c r="GG52" s="77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9"/>
      <c r="GW52" s="79">
        <f>SUMIF($O$21:$O$45,"=11")/GW15</f>
        <v>0</v>
      </c>
      <c r="GX52" s="77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9"/>
      <c r="HN52" s="79">
        <f>SUMIF($O$21:$O$45,"=12")/HN15</f>
        <v>0</v>
      </c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216"/>
    </row>
    <row r="53" spans="1:239" ht="19.5" customHeight="1" thickBot="1" x14ac:dyDescent="0.4">
      <c r="A53" s="231"/>
      <c r="B53" s="140">
        <v>111</v>
      </c>
      <c r="C53" s="441"/>
      <c r="E53" s="631" t="s">
        <v>177</v>
      </c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632"/>
      <c r="AE53" s="632"/>
      <c r="AF53" s="632"/>
      <c r="AG53" s="632"/>
      <c r="AH53" s="37"/>
      <c r="AI53" s="71">
        <f>SUM(AI50,AI51)</f>
        <v>7</v>
      </c>
      <c r="AJ53" s="71">
        <f t="shared" ref="AJ53:CU53" si="285">SUM(AJ50,AJ51)</f>
        <v>0</v>
      </c>
      <c r="AK53" s="71">
        <f t="shared" si="285"/>
        <v>0</v>
      </c>
      <c r="AL53" s="71">
        <f t="shared" si="285"/>
        <v>0</v>
      </c>
      <c r="AM53" s="71">
        <f t="shared" si="285"/>
        <v>0</v>
      </c>
      <c r="AN53" s="71">
        <f t="shared" si="285"/>
        <v>0</v>
      </c>
      <c r="AO53" s="71">
        <f t="shared" si="285"/>
        <v>0</v>
      </c>
      <c r="AP53" s="71">
        <f t="shared" si="285"/>
        <v>0</v>
      </c>
      <c r="AQ53" s="71">
        <f t="shared" si="285"/>
        <v>0</v>
      </c>
      <c r="AR53" s="71">
        <f t="shared" si="285"/>
        <v>0</v>
      </c>
      <c r="AS53" s="71">
        <f t="shared" si="285"/>
        <v>0</v>
      </c>
      <c r="AT53" s="71">
        <f t="shared" si="285"/>
        <v>0</v>
      </c>
      <c r="AU53" s="71">
        <f t="shared" si="285"/>
        <v>0</v>
      </c>
      <c r="AV53" s="71">
        <f t="shared" si="285"/>
        <v>0</v>
      </c>
      <c r="AW53" s="71">
        <f t="shared" si="285"/>
        <v>0</v>
      </c>
      <c r="AX53" s="71">
        <f t="shared" si="285"/>
        <v>0</v>
      </c>
      <c r="AY53" s="71">
        <f t="shared" si="285"/>
        <v>0</v>
      </c>
      <c r="AZ53" s="71">
        <f t="shared" si="285"/>
        <v>8</v>
      </c>
      <c r="BA53" s="71">
        <f t="shared" si="285"/>
        <v>0</v>
      </c>
      <c r="BB53" s="71">
        <f t="shared" si="285"/>
        <v>0</v>
      </c>
      <c r="BC53" s="71">
        <f t="shared" si="285"/>
        <v>0</v>
      </c>
      <c r="BD53" s="71">
        <f t="shared" si="285"/>
        <v>0</v>
      </c>
      <c r="BE53" s="71">
        <f t="shared" si="285"/>
        <v>0</v>
      </c>
      <c r="BF53" s="71">
        <f t="shared" si="285"/>
        <v>0</v>
      </c>
      <c r="BG53" s="71">
        <f t="shared" si="285"/>
        <v>0</v>
      </c>
      <c r="BH53" s="71">
        <f t="shared" si="285"/>
        <v>0</v>
      </c>
      <c r="BI53" s="71">
        <f t="shared" si="285"/>
        <v>0</v>
      </c>
      <c r="BJ53" s="71">
        <f t="shared" si="285"/>
        <v>0</v>
      </c>
      <c r="BK53" s="71">
        <f t="shared" si="285"/>
        <v>0</v>
      </c>
      <c r="BL53" s="71">
        <f t="shared" si="285"/>
        <v>0</v>
      </c>
      <c r="BM53" s="71">
        <f t="shared" si="285"/>
        <v>0</v>
      </c>
      <c r="BN53" s="71">
        <f t="shared" si="285"/>
        <v>0</v>
      </c>
      <c r="BO53" s="71">
        <f t="shared" si="285"/>
        <v>0</v>
      </c>
      <c r="BP53" s="71">
        <f t="shared" si="285"/>
        <v>0</v>
      </c>
      <c r="BQ53" s="71">
        <f t="shared" si="285"/>
        <v>2</v>
      </c>
      <c r="BR53" s="71">
        <f t="shared" si="285"/>
        <v>0</v>
      </c>
      <c r="BS53" s="71">
        <f t="shared" si="285"/>
        <v>0</v>
      </c>
      <c r="BT53" s="71">
        <f t="shared" si="285"/>
        <v>0</v>
      </c>
      <c r="BU53" s="71">
        <f t="shared" si="285"/>
        <v>0</v>
      </c>
      <c r="BV53" s="71">
        <f t="shared" si="285"/>
        <v>0</v>
      </c>
      <c r="BW53" s="71">
        <f t="shared" si="285"/>
        <v>0</v>
      </c>
      <c r="BX53" s="71">
        <f t="shared" si="285"/>
        <v>0</v>
      </c>
      <c r="BY53" s="71">
        <f t="shared" si="285"/>
        <v>0</v>
      </c>
      <c r="BZ53" s="71">
        <f t="shared" si="285"/>
        <v>0</v>
      </c>
      <c r="CA53" s="71">
        <f t="shared" si="285"/>
        <v>0</v>
      </c>
      <c r="CB53" s="71">
        <f t="shared" si="285"/>
        <v>0</v>
      </c>
      <c r="CC53" s="71">
        <f t="shared" si="285"/>
        <v>0</v>
      </c>
      <c r="CD53" s="71">
        <f t="shared" si="285"/>
        <v>0</v>
      </c>
      <c r="CE53" s="71">
        <f t="shared" si="285"/>
        <v>0</v>
      </c>
      <c r="CF53" s="71">
        <f t="shared" si="285"/>
        <v>0</v>
      </c>
      <c r="CG53" s="71">
        <f t="shared" si="285"/>
        <v>0</v>
      </c>
      <c r="CH53" s="71">
        <f t="shared" si="285"/>
        <v>0</v>
      </c>
      <c r="CI53" s="71">
        <f t="shared" si="285"/>
        <v>0</v>
      </c>
      <c r="CJ53" s="71">
        <f t="shared" si="285"/>
        <v>0</v>
      </c>
      <c r="CK53" s="71">
        <f t="shared" si="285"/>
        <v>0</v>
      </c>
      <c r="CL53" s="71">
        <f t="shared" si="285"/>
        <v>0</v>
      </c>
      <c r="CM53" s="71">
        <f t="shared" si="285"/>
        <v>0</v>
      </c>
      <c r="CN53" s="71">
        <f t="shared" si="285"/>
        <v>0</v>
      </c>
      <c r="CO53" s="71">
        <f t="shared" si="285"/>
        <v>0</v>
      </c>
      <c r="CP53" s="71">
        <f t="shared" si="285"/>
        <v>0</v>
      </c>
      <c r="CQ53" s="71">
        <f t="shared" si="285"/>
        <v>0</v>
      </c>
      <c r="CR53" s="71">
        <f t="shared" si="285"/>
        <v>0</v>
      </c>
      <c r="CS53" s="71">
        <f t="shared" si="285"/>
        <v>0</v>
      </c>
      <c r="CT53" s="71">
        <f t="shared" si="285"/>
        <v>0</v>
      </c>
      <c r="CU53" s="71">
        <f t="shared" si="285"/>
        <v>0</v>
      </c>
      <c r="CV53" s="71">
        <f t="shared" ref="CV53:EW53" si="286">SUM(CV50,CV51)</f>
        <v>0</v>
      </c>
      <c r="CW53" s="71">
        <f t="shared" si="286"/>
        <v>0</v>
      </c>
      <c r="CX53" s="71">
        <f t="shared" si="286"/>
        <v>0</v>
      </c>
      <c r="CY53" s="71">
        <f t="shared" si="286"/>
        <v>0</v>
      </c>
      <c r="CZ53" s="71">
        <f t="shared" si="286"/>
        <v>0</v>
      </c>
      <c r="DA53" s="71">
        <f t="shared" si="286"/>
        <v>0</v>
      </c>
      <c r="DB53" s="71">
        <f t="shared" si="286"/>
        <v>0</v>
      </c>
      <c r="DC53" s="71">
        <f t="shared" si="286"/>
        <v>0</v>
      </c>
      <c r="DD53" s="71">
        <f t="shared" si="286"/>
        <v>0</v>
      </c>
      <c r="DE53" s="71">
        <f t="shared" si="286"/>
        <v>0</v>
      </c>
      <c r="DF53" s="71">
        <f t="shared" si="286"/>
        <v>0</v>
      </c>
      <c r="DG53" s="71">
        <f t="shared" si="286"/>
        <v>0</v>
      </c>
      <c r="DH53" s="71">
        <f t="shared" si="286"/>
        <v>0</v>
      </c>
      <c r="DI53" s="71">
        <f t="shared" si="286"/>
        <v>0</v>
      </c>
      <c r="DJ53" s="71">
        <f t="shared" si="286"/>
        <v>0</v>
      </c>
      <c r="DK53" s="71">
        <f t="shared" si="286"/>
        <v>0</v>
      </c>
      <c r="DL53" s="71">
        <f t="shared" si="286"/>
        <v>0</v>
      </c>
      <c r="DM53" s="71">
        <f t="shared" si="286"/>
        <v>0</v>
      </c>
      <c r="DN53" s="71">
        <f t="shared" si="286"/>
        <v>0</v>
      </c>
      <c r="DO53" s="71">
        <f t="shared" si="286"/>
        <v>0</v>
      </c>
      <c r="DP53" s="71">
        <f t="shared" si="286"/>
        <v>0</v>
      </c>
      <c r="DQ53" s="71">
        <f t="shared" si="286"/>
        <v>0</v>
      </c>
      <c r="DR53" s="71">
        <f t="shared" si="286"/>
        <v>0</v>
      </c>
      <c r="DS53" s="71">
        <f t="shared" si="286"/>
        <v>0</v>
      </c>
      <c r="DT53" s="71">
        <f t="shared" si="286"/>
        <v>0</v>
      </c>
      <c r="DU53" s="71">
        <f t="shared" si="286"/>
        <v>0</v>
      </c>
      <c r="DV53" s="71">
        <f t="shared" si="286"/>
        <v>0</v>
      </c>
      <c r="DW53" s="71">
        <f t="shared" si="286"/>
        <v>0</v>
      </c>
      <c r="DX53" s="71">
        <f t="shared" si="286"/>
        <v>0</v>
      </c>
      <c r="DY53" s="71">
        <f t="shared" si="286"/>
        <v>0</v>
      </c>
      <c r="DZ53" s="71">
        <f t="shared" si="286"/>
        <v>0</v>
      </c>
      <c r="EA53" s="71">
        <f t="shared" si="286"/>
        <v>0</v>
      </c>
      <c r="EB53" s="71">
        <f t="shared" si="286"/>
        <v>0</v>
      </c>
      <c r="EC53" s="71">
        <f t="shared" si="286"/>
        <v>0</v>
      </c>
      <c r="ED53" s="71">
        <f t="shared" si="286"/>
        <v>0</v>
      </c>
      <c r="EE53" s="71">
        <f t="shared" si="286"/>
        <v>0</v>
      </c>
      <c r="EF53" s="71">
        <f t="shared" si="286"/>
        <v>0</v>
      </c>
      <c r="EG53" s="71">
        <f t="shared" si="286"/>
        <v>0</v>
      </c>
      <c r="EH53" s="71">
        <f t="shared" si="286"/>
        <v>0</v>
      </c>
      <c r="EI53" s="71">
        <f t="shared" si="286"/>
        <v>0</v>
      </c>
      <c r="EJ53" s="71">
        <f t="shared" si="286"/>
        <v>0</v>
      </c>
      <c r="EK53" s="71">
        <f t="shared" si="286"/>
        <v>0</v>
      </c>
      <c r="EL53" s="71">
        <f t="shared" si="286"/>
        <v>0</v>
      </c>
      <c r="EM53" s="71">
        <f t="shared" si="286"/>
        <v>0</v>
      </c>
      <c r="EN53" s="71">
        <f t="shared" si="286"/>
        <v>0</v>
      </c>
      <c r="EO53" s="71">
        <f t="shared" si="286"/>
        <v>0</v>
      </c>
      <c r="EP53" s="71">
        <f t="shared" si="286"/>
        <v>0</v>
      </c>
      <c r="EQ53" s="71">
        <f t="shared" si="286"/>
        <v>0</v>
      </c>
      <c r="ER53" s="71">
        <f t="shared" si="286"/>
        <v>0</v>
      </c>
      <c r="ES53" s="71">
        <f t="shared" si="286"/>
        <v>0</v>
      </c>
      <c r="ET53" s="71">
        <f t="shared" si="286"/>
        <v>0</v>
      </c>
      <c r="EU53" s="71">
        <f t="shared" si="286"/>
        <v>0</v>
      </c>
      <c r="EV53" s="71">
        <f t="shared" si="286"/>
        <v>0</v>
      </c>
      <c r="EW53" s="71">
        <f t="shared" si="286"/>
        <v>0</v>
      </c>
      <c r="EX53" s="71">
        <f t="shared" ref="EX53:GC53" si="287">SUM(EX50,EX51)+SUM(EX52,EX52)</f>
        <v>0</v>
      </c>
      <c r="EY53" s="71">
        <f t="shared" si="287"/>
        <v>0</v>
      </c>
      <c r="EZ53" s="71">
        <f t="shared" si="287"/>
        <v>0</v>
      </c>
      <c r="FA53" s="71">
        <f t="shared" si="287"/>
        <v>0</v>
      </c>
      <c r="FB53" s="71">
        <f t="shared" si="287"/>
        <v>0</v>
      </c>
      <c r="FC53" s="71">
        <f t="shared" si="287"/>
        <v>0</v>
      </c>
      <c r="FD53" s="71">
        <f t="shared" si="287"/>
        <v>0</v>
      </c>
      <c r="FE53" s="71">
        <f t="shared" si="287"/>
        <v>0</v>
      </c>
      <c r="FF53" s="71">
        <f t="shared" si="287"/>
        <v>0</v>
      </c>
      <c r="FG53" s="71">
        <f t="shared" si="287"/>
        <v>0</v>
      </c>
      <c r="FH53" s="71">
        <f t="shared" si="287"/>
        <v>0</v>
      </c>
      <c r="FI53" s="71">
        <f t="shared" si="287"/>
        <v>0</v>
      </c>
      <c r="FJ53" s="71">
        <f t="shared" si="287"/>
        <v>0</v>
      </c>
      <c r="FK53" s="71">
        <f t="shared" si="287"/>
        <v>0</v>
      </c>
      <c r="FL53" s="71">
        <f t="shared" si="287"/>
        <v>0</v>
      </c>
      <c r="FM53" s="71">
        <f t="shared" si="287"/>
        <v>0</v>
      </c>
      <c r="FN53" s="71">
        <f t="shared" si="287"/>
        <v>0</v>
      </c>
      <c r="FO53" s="71">
        <f t="shared" si="287"/>
        <v>0</v>
      </c>
      <c r="FP53" s="71">
        <f t="shared" si="287"/>
        <v>0</v>
      </c>
      <c r="FQ53" s="71">
        <f t="shared" si="287"/>
        <v>0</v>
      </c>
      <c r="FR53" s="71">
        <f t="shared" si="287"/>
        <v>0</v>
      </c>
      <c r="FS53" s="71">
        <f t="shared" si="287"/>
        <v>0</v>
      </c>
      <c r="FT53" s="71">
        <f t="shared" si="287"/>
        <v>0</v>
      </c>
      <c r="FU53" s="71">
        <f t="shared" si="287"/>
        <v>0</v>
      </c>
      <c r="FV53" s="71">
        <f t="shared" si="287"/>
        <v>0</v>
      </c>
      <c r="FW53" s="71">
        <f t="shared" si="287"/>
        <v>0</v>
      </c>
      <c r="FX53" s="71">
        <f t="shared" si="287"/>
        <v>0</v>
      </c>
      <c r="FY53" s="71">
        <f t="shared" si="287"/>
        <v>0</v>
      </c>
      <c r="FZ53" s="71">
        <f t="shared" si="287"/>
        <v>0</v>
      </c>
      <c r="GA53" s="71">
        <f t="shared" si="287"/>
        <v>0</v>
      </c>
      <c r="GB53" s="71">
        <f t="shared" si="287"/>
        <v>0</v>
      </c>
      <c r="GC53" s="71">
        <f t="shared" si="287"/>
        <v>0</v>
      </c>
      <c r="GD53" s="71">
        <f t="shared" ref="GD53:HN53" si="288">SUM(GD50,GD51)+SUM(GD52,GD52)</f>
        <v>0</v>
      </c>
      <c r="GE53" s="71">
        <f t="shared" si="288"/>
        <v>0</v>
      </c>
      <c r="GF53" s="71">
        <f t="shared" si="288"/>
        <v>0</v>
      </c>
      <c r="GG53" s="71">
        <f t="shared" si="288"/>
        <v>0</v>
      </c>
      <c r="GH53" s="71">
        <f t="shared" si="288"/>
        <v>0</v>
      </c>
      <c r="GI53" s="71">
        <f t="shared" si="288"/>
        <v>0</v>
      </c>
      <c r="GJ53" s="71">
        <f t="shared" si="288"/>
        <v>0</v>
      </c>
      <c r="GK53" s="71">
        <f t="shared" si="288"/>
        <v>0</v>
      </c>
      <c r="GL53" s="71">
        <f t="shared" si="288"/>
        <v>0</v>
      </c>
      <c r="GM53" s="71">
        <f t="shared" si="288"/>
        <v>0</v>
      </c>
      <c r="GN53" s="71">
        <f t="shared" si="288"/>
        <v>0</v>
      </c>
      <c r="GO53" s="71">
        <f t="shared" si="288"/>
        <v>0</v>
      </c>
      <c r="GP53" s="71">
        <f t="shared" si="288"/>
        <v>0</v>
      </c>
      <c r="GQ53" s="71">
        <f t="shared" si="288"/>
        <v>0</v>
      </c>
      <c r="GR53" s="71">
        <f t="shared" si="288"/>
        <v>0</v>
      </c>
      <c r="GS53" s="71">
        <f t="shared" si="288"/>
        <v>0</v>
      </c>
      <c r="GT53" s="71">
        <f t="shared" si="288"/>
        <v>0</v>
      </c>
      <c r="GU53" s="71">
        <f t="shared" si="288"/>
        <v>0</v>
      </c>
      <c r="GV53" s="71">
        <f t="shared" si="288"/>
        <v>0</v>
      </c>
      <c r="GW53" s="71">
        <f t="shared" si="288"/>
        <v>0</v>
      </c>
      <c r="GX53" s="71">
        <f t="shared" si="288"/>
        <v>0</v>
      </c>
      <c r="GY53" s="71">
        <f t="shared" si="288"/>
        <v>0</v>
      </c>
      <c r="GZ53" s="71">
        <f t="shared" si="288"/>
        <v>0</v>
      </c>
      <c r="HA53" s="71">
        <f t="shared" si="288"/>
        <v>0</v>
      </c>
      <c r="HB53" s="71">
        <f t="shared" si="288"/>
        <v>0</v>
      </c>
      <c r="HC53" s="71">
        <f t="shared" si="288"/>
        <v>0</v>
      </c>
      <c r="HD53" s="71">
        <f t="shared" si="288"/>
        <v>0</v>
      </c>
      <c r="HE53" s="71">
        <f t="shared" si="288"/>
        <v>0</v>
      </c>
      <c r="HF53" s="71">
        <f t="shared" si="288"/>
        <v>0</v>
      </c>
      <c r="HG53" s="71">
        <f t="shared" si="288"/>
        <v>0</v>
      </c>
      <c r="HH53" s="71">
        <f t="shared" si="288"/>
        <v>0</v>
      </c>
      <c r="HI53" s="71">
        <f t="shared" si="288"/>
        <v>0</v>
      </c>
      <c r="HJ53" s="71">
        <f t="shared" si="288"/>
        <v>0</v>
      </c>
      <c r="HK53" s="71">
        <f t="shared" si="288"/>
        <v>0</v>
      </c>
      <c r="HL53" s="71">
        <f t="shared" si="288"/>
        <v>0</v>
      </c>
      <c r="HM53" s="71">
        <f t="shared" si="288"/>
        <v>0</v>
      </c>
      <c r="HN53" s="71">
        <f t="shared" si="288"/>
        <v>0</v>
      </c>
      <c r="HO53" s="22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215"/>
    </row>
    <row r="54" spans="1:239" s="1" customFormat="1" ht="33.75" customHeight="1" x14ac:dyDescent="0.3">
      <c r="A54" s="221" t="s">
        <v>166</v>
      </c>
      <c r="B54" s="202"/>
      <c r="D54" s="149"/>
      <c r="H54" s="210"/>
      <c r="K54" s="221" t="s">
        <v>129</v>
      </c>
      <c r="O54" s="210"/>
      <c r="Z54" s="93"/>
      <c r="AB54" s="210" t="s">
        <v>183</v>
      </c>
      <c r="AG54" s="1" t="s">
        <v>184</v>
      </c>
      <c r="AZ54" s="210"/>
      <c r="BB54" s="150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EF54" s="93"/>
      <c r="IE54" s="217"/>
    </row>
    <row r="55" spans="1:239" s="1" customFormat="1" ht="20.25" hidden="1" customHeight="1" x14ac:dyDescent="0.3">
      <c r="A55" s="232" t="s">
        <v>0</v>
      </c>
      <c r="B55" s="203"/>
      <c r="C55" s="148"/>
      <c r="D55" s="244"/>
      <c r="E55" s="204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7"/>
      <c r="AC55" s="207"/>
      <c r="AD55" s="208"/>
      <c r="AE55" s="208"/>
      <c r="AF55" s="208"/>
      <c r="AG55" s="209"/>
      <c r="AH55" s="151"/>
      <c r="AI55" s="151"/>
      <c r="AJ55" s="151"/>
      <c r="AK55" s="151"/>
      <c r="AL55" s="151"/>
      <c r="CY55" s="93"/>
      <c r="IE55" s="217"/>
    </row>
    <row r="56" spans="1:239" ht="19.5" hidden="1" customHeight="1" x14ac:dyDescent="0.25">
      <c r="IE56" s="218"/>
    </row>
    <row r="57" spans="1:239" ht="19.5" hidden="1" customHeight="1" x14ac:dyDescent="0.25">
      <c r="IE57" s="218"/>
    </row>
    <row r="58" spans="1:239" ht="19.5" hidden="1" customHeight="1" x14ac:dyDescent="0.25">
      <c r="IE58" s="218"/>
    </row>
    <row r="59" spans="1:239" hidden="1" x14ac:dyDescent="0.25">
      <c r="IE59" s="218"/>
    </row>
    <row r="60" spans="1:239" hidden="1" x14ac:dyDescent="0.25">
      <c r="IE60" s="218"/>
    </row>
    <row r="61" spans="1:239" hidden="1" x14ac:dyDescent="0.25">
      <c r="IE61" s="218"/>
    </row>
    <row r="62" spans="1:239" hidden="1" x14ac:dyDescent="0.25">
      <c r="IE62" s="218"/>
    </row>
    <row r="63" spans="1:239" hidden="1" x14ac:dyDescent="0.25">
      <c r="IE63" s="218"/>
    </row>
    <row r="64" spans="1:239" hidden="1" x14ac:dyDescent="0.25">
      <c r="IE64" s="218"/>
    </row>
    <row r="65" spans="239:239" hidden="1" x14ac:dyDescent="0.25">
      <c r="IE65" s="218"/>
    </row>
    <row r="66" spans="239:239" x14ac:dyDescent="0.25">
      <c r="IE66" s="218"/>
    </row>
    <row r="67" spans="239:239" x14ac:dyDescent="0.25">
      <c r="IE67" s="218"/>
    </row>
    <row r="68" spans="239:239" x14ac:dyDescent="0.25">
      <c r="IE68" s="218"/>
    </row>
    <row r="69" spans="239:239" x14ac:dyDescent="0.25">
      <c r="IE69" s="218"/>
    </row>
    <row r="70" spans="239:239" x14ac:dyDescent="0.25">
      <c r="IE70" s="218"/>
    </row>
    <row r="71" spans="239:239" x14ac:dyDescent="0.25">
      <c r="IE71" s="218"/>
    </row>
    <row r="72" spans="239:239" x14ac:dyDescent="0.25">
      <c r="IE72" s="218"/>
    </row>
    <row r="73" spans="239:239" x14ac:dyDescent="0.25">
      <c r="IE73" s="218"/>
    </row>
    <row r="74" spans="239:239" x14ac:dyDescent="0.25">
      <c r="IE74" s="218"/>
    </row>
  </sheetData>
  <autoFilter ref="A19:IE63"/>
  <dataConsolidate/>
  <mergeCells count="197">
    <mergeCell ref="EQ15:EQ17"/>
    <mergeCell ref="ER15:ER17"/>
    <mergeCell ref="EN15:EN17"/>
    <mergeCell ref="BR14:BR17"/>
    <mergeCell ref="BT14:BT17"/>
    <mergeCell ref="BU14:BU17"/>
    <mergeCell ref="BV15:BV17"/>
    <mergeCell ref="BZ15:BZ17"/>
    <mergeCell ref="CA15:CA17"/>
    <mergeCell ref="EO15:EO17"/>
    <mergeCell ref="EI14:EI17"/>
    <mergeCell ref="EC15:EC17"/>
    <mergeCell ref="DU15:DU17"/>
    <mergeCell ref="DV15:DV17"/>
    <mergeCell ref="CX14:CX17"/>
    <mergeCell ref="DK15:DK17"/>
    <mergeCell ref="DC14:DC17"/>
    <mergeCell ref="DL15:DL17"/>
    <mergeCell ref="DF15:DF17"/>
    <mergeCell ref="DG15:DG17"/>
    <mergeCell ref="DH15:DH17"/>
    <mergeCell ref="DD15:DD17"/>
    <mergeCell ref="DE15:DE17"/>
    <mergeCell ref="DB14:DB17"/>
    <mergeCell ref="CJ14:CJ17"/>
    <mergeCell ref="CK14:CK17"/>
    <mergeCell ref="CZ14:CZ17"/>
    <mergeCell ref="EH14:EH17"/>
    <mergeCell ref="DI15:DI17"/>
    <mergeCell ref="DJ15:DJ17"/>
    <mergeCell ref="BW15:BW17"/>
    <mergeCell ref="BS14:BS17"/>
    <mergeCell ref="CV14:CW17"/>
    <mergeCell ref="DA14:DA17"/>
    <mergeCell ref="CR15:CR17"/>
    <mergeCell ref="BY15:BY17"/>
    <mergeCell ref="CU15:CU17"/>
    <mergeCell ref="CT15:CT17"/>
    <mergeCell ref="CB15:CB17"/>
    <mergeCell ref="CC15:CC17"/>
    <mergeCell ref="CE14:CF17"/>
    <mergeCell ref="CG14:CG17"/>
    <mergeCell ref="CD15:CD17"/>
    <mergeCell ref="CI14:CI17"/>
    <mergeCell ref="CS15:CS17"/>
    <mergeCell ref="CL14:CL17"/>
    <mergeCell ref="CN15:CN17"/>
    <mergeCell ref="CM15:CM17"/>
    <mergeCell ref="CO15:CO17"/>
    <mergeCell ref="CP15:CP17"/>
    <mergeCell ref="CQ15:CQ17"/>
    <mergeCell ref="FJ15:FJ17"/>
    <mergeCell ref="EZ14:EZ17"/>
    <mergeCell ref="FA14:FA17"/>
    <mergeCell ref="EU14:EV17"/>
    <mergeCell ref="FI15:FI17"/>
    <mergeCell ref="AC13:AC17"/>
    <mergeCell ref="AK14:AK17"/>
    <mergeCell ref="AL14:AL17"/>
    <mergeCell ref="AU15:AU17"/>
    <mergeCell ref="AM14:AM17"/>
    <mergeCell ref="FD15:FD17"/>
    <mergeCell ref="FE15:FE17"/>
    <mergeCell ref="FF15:FF17"/>
    <mergeCell ref="FH15:FH17"/>
    <mergeCell ref="AD13:AD17"/>
    <mergeCell ref="AE13:AE17"/>
    <mergeCell ref="BA14:BA17"/>
    <mergeCell ref="BB14:BB17"/>
    <mergeCell ref="BC14:BC17"/>
    <mergeCell ref="BL15:BL17"/>
    <mergeCell ref="BX15:BX17"/>
    <mergeCell ref="EY14:EY17"/>
    <mergeCell ref="FC15:FC17"/>
    <mergeCell ref="BM15:BM17"/>
    <mergeCell ref="E11:X12"/>
    <mergeCell ref="AB11:AE12"/>
    <mergeCell ref="V13:V17"/>
    <mergeCell ref="W13:W17"/>
    <mergeCell ref="AB13:AB17"/>
    <mergeCell ref="AW14:AX17"/>
    <mergeCell ref="O13:O17"/>
    <mergeCell ref="AF11:AG12"/>
    <mergeCell ref="L13:L17"/>
    <mergeCell ref="K13:K17"/>
    <mergeCell ref="P13:P17"/>
    <mergeCell ref="S13:S17"/>
    <mergeCell ref="AJ14:AJ17"/>
    <mergeCell ref="G13:G17"/>
    <mergeCell ref="Z11:Z17"/>
    <mergeCell ref="AY14:AY17"/>
    <mergeCell ref="AN15:AN17"/>
    <mergeCell ref="AO15:AO17"/>
    <mergeCell ref="AP15:AP17"/>
    <mergeCell ref="AQ15:AQ17"/>
    <mergeCell ref="AR15:AR17"/>
    <mergeCell ref="AS15:AS17"/>
    <mergeCell ref="AT15:AT17"/>
    <mergeCell ref="AV15:AV17"/>
    <mergeCell ref="BD14:BD17"/>
    <mergeCell ref="BN14:BO17"/>
    <mergeCell ref="BP14:BP17"/>
    <mergeCell ref="BE15:BE17"/>
    <mergeCell ref="BF15:BF17"/>
    <mergeCell ref="BG15:BG17"/>
    <mergeCell ref="BH15:BH17"/>
    <mergeCell ref="BI15:BI17"/>
    <mergeCell ref="BJ15:BJ17"/>
    <mergeCell ref="BK15:BK17"/>
    <mergeCell ref="DM14:DN17"/>
    <mergeCell ref="DT14:DT17"/>
    <mergeCell ref="DO14:DO17"/>
    <mergeCell ref="FG15:FG17"/>
    <mergeCell ref="DW15:DW17"/>
    <mergeCell ref="DX15:DX17"/>
    <mergeCell ref="DS14:DS17"/>
    <mergeCell ref="DQ14:DQ17"/>
    <mergeCell ref="DR14:DR17"/>
    <mergeCell ref="ED14:EE17"/>
    <mergeCell ref="ET15:ET17"/>
    <mergeCell ref="EP15:EP17"/>
    <mergeCell ref="DY15:DY17"/>
    <mergeCell ref="EW14:EW17"/>
    <mergeCell ref="DZ15:DZ17"/>
    <mergeCell ref="EA15:EA17"/>
    <mergeCell ref="EB15:EB17"/>
    <mergeCell ref="EK14:EK17"/>
    <mergeCell ref="EJ14:EJ17"/>
    <mergeCell ref="EF14:EF17"/>
    <mergeCell ref="FB14:FB17"/>
    <mergeCell ref="EL15:EL17"/>
    <mergeCell ref="EM15:EM17"/>
    <mergeCell ref="ES15:ES17"/>
    <mergeCell ref="FK15:FK17"/>
    <mergeCell ref="GC14:GD17"/>
    <mergeCell ref="GE14:GE17"/>
    <mergeCell ref="FT15:FT17"/>
    <mergeCell ref="FU15:FU17"/>
    <mergeCell ref="FV15:FV17"/>
    <mergeCell ref="FW15:FW17"/>
    <mergeCell ref="FX15:FX17"/>
    <mergeCell ref="FY15:FY17"/>
    <mergeCell ref="FZ15:FZ17"/>
    <mergeCell ref="FN14:FN17"/>
    <mergeCell ref="GB15:GB17"/>
    <mergeCell ref="FR14:FR17"/>
    <mergeCell ref="FP14:FP17"/>
    <mergeCell ref="FQ14:FQ17"/>
    <mergeCell ref="FS14:FS17"/>
    <mergeCell ref="FL14:FM17"/>
    <mergeCell ref="HD15:HD17"/>
    <mergeCell ref="HE15:HE17"/>
    <mergeCell ref="GY14:GY17"/>
    <mergeCell ref="GZ14:GZ17"/>
    <mergeCell ref="HA14:HA17"/>
    <mergeCell ref="HB15:HB17"/>
    <mergeCell ref="GA15:GA17"/>
    <mergeCell ref="HC15:HC17"/>
    <mergeCell ref="GM15:GM17"/>
    <mergeCell ref="GN15:GN17"/>
    <mergeCell ref="GO15:GO17"/>
    <mergeCell ref="GP15:GP17"/>
    <mergeCell ref="GX14:GX17"/>
    <mergeCell ref="GT14:GU17"/>
    <mergeCell ref="GV14:GV17"/>
    <mergeCell ref="GR15:GR17"/>
    <mergeCell ref="GQ15:GQ17"/>
    <mergeCell ref="GJ14:GJ17"/>
    <mergeCell ref="GK15:GK17"/>
    <mergeCell ref="GL15:GL17"/>
    <mergeCell ref="GH14:GH17"/>
    <mergeCell ref="GI14:GI17"/>
    <mergeCell ref="GG14:GG17"/>
    <mergeCell ref="E53:AG53"/>
    <mergeCell ref="IB14:IC17"/>
    <mergeCell ref="ID14:ID17"/>
    <mergeCell ref="HS15:HS17"/>
    <mergeCell ref="HT15:HT17"/>
    <mergeCell ref="HU15:HU17"/>
    <mergeCell ref="HV15:HV17"/>
    <mergeCell ref="HW15:HW17"/>
    <mergeCell ref="HX15:HX17"/>
    <mergeCell ref="HZ15:HZ17"/>
    <mergeCell ref="IA15:IA17"/>
    <mergeCell ref="HH15:HH17"/>
    <mergeCell ref="HR14:HR17"/>
    <mergeCell ref="HO14:HO17"/>
    <mergeCell ref="HI15:HI17"/>
    <mergeCell ref="HJ15:HJ17"/>
    <mergeCell ref="HK14:HL17"/>
    <mergeCell ref="HM14:HM17"/>
    <mergeCell ref="HP14:HP17"/>
    <mergeCell ref="HQ14:HQ17"/>
    <mergeCell ref="HY15:HY17"/>
    <mergeCell ref="GS15:GS17"/>
    <mergeCell ref="HF15:HF17"/>
    <mergeCell ref="HG15:HG17"/>
  </mergeCells>
  <phoneticPr fontId="16" type="noConversion"/>
  <printOptions horizontalCentered="1"/>
  <pageMargins left="0.19685039370078741" right="0.19685039370078741" top="0.19685039370078741" bottom="0.19685039370078741" header="0" footer="0"/>
  <pageSetup paperSize="9" scale="46" fitToHeight="2" orientation="landscape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21" sqref="E21"/>
    </sheetView>
  </sheetViews>
  <sheetFormatPr defaultRowHeight="15.75" x14ac:dyDescent="0.25"/>
  <sheetData>
    <row r="1" spans="1:13" ht="18.75" x14ac:dyDescent="0.3">
      <c r="A1" s="429" t="s">
        <v>96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 x14ac:dyDescent="0.25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spans="1:13" x14ac:dyDescent="0.25">
      <c r="A3" s="430"/>
      <c r="B3" s="431" t="s">
        <v>97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x14ac:dyDescent="0.25">
      <c r="A4" s="430"/>
      <c r="B4" s="430"/>
      <c r="C4" s="432"/>
      <c r="D4" s="433"/>
      <c r="E4" s="432" t="s">
        <v>114</v>
      </c>
      <c r="F4" s="433" t="s">
        <v>98</v>
      </c>
      <c r="G4" s="430"/>
      <c r="H4" s="430"/>
      <c r="I4" s="430"/>
      <c r="J4" s="430"/>
      <c r="K4" s="430"/>
      <c r="L4" s="430"/>
      <c r="M4" s="430"/>
    </row>
    <row r="5" spans="1:13" x14ac:dyDescent="0.25">
      <c r="A5" s="430"/>
      <c r="B5" s="430"/>
      <c r="C5" s="432"/>
      <c r="D5" s="433"/>
      <c r="E5" s="432" t="s">
        <v>113</v>
      </c>
      <c r="F5" s="433" t="s">
        <v>95</v>
      </c>
      <c r="G5" s="430"/>
      <c r="H5" s="430"/>
      <c r="I5" s="430"/>
      <c r="J5" s="430"/>
      <c r="K5" s="430"/>
      <c r="L5" s="430"/>
      <c r="M5" s="430"/>
    </row>
    <row r="6" spans="1:13" x14ac:dyDescent="0.25">
      <c r="A6" s="430"/>
      <c r="B6" s="430"/>
      <c r="C6" s="432"/>
      <c r="D6" s="433"/>
      <c r="E6" s="432" t="s">
        <v>111</v>
      </c>
      <c r="F6" s="433" t="s">
        <v>115</v>
      </c>
      <c r="G6" s="430"/>
      <c r="H6" s="430"/>
      <c r="I6" s="430"/>
      <c r="J6" s="430"/>
      <c r="K6" s="430"/>
      <c r="L6" s="430"/>
      <c r="M6" s="430"/>
    </row>
    <row r="7" spans="1:13" x14ac:dyDescent="0.25">
      <c r="A7" s="430"/>
      <c r="B7" s="430"/>
      <c r="C7" s="434"/>
      <c r="D7" s="433"/>
      <c r="E7" s="432" t="s">
        <v>116</v>
      </c>
      <c r="F7" s="433" t="s">
        <v>119</v>
      </c>
      <c r="G7" s="430"/>
      <c r="H7" s="430"/>
      <c r="I7" s="430"/>
      <c r="J7" s="430"/>
      <c r="K7" s="430"/>
      <c r="L7" s="430"/>
      <c r="M7" s="430"/>
    </row>
    <row r="8" spans="1:13" x14ac:dyDescent="0.25">
      <c r="A8" s="430"/>
      <c r="B8" s="430"/>
      <c r="C8" s="434"/>
      <c r="D8" s="433"/>
      <c r="E8" s="432" t="s">
        <v>117</v>
      </c>
      <c r="F8" s="433" t="s">
        <v>120</v>
      </c>
      <c r="G8" s="430"/>
      <c r="H8" s="430"/>
      <c r="I8" s="430"/>
      <c r="J8" s="430"/>
      <c r="K8" s="430"/>
      <c r="L8" s="430"/>
      <c r="M8" s="430"/>
    </row>
    <row r="9" spans="1:13" x14ac:dyDescent="0.25">
      <c r="A9" s="430"/>
      <c r="B9" s="430"/>
      <c r="C9" s="434"/>
      <c r="D9" s="433"/>
      <c r="E9" s="432" t="s">
        <v>118</v>
      </c>
      <c r="F9" s="433" t="s">
        <v>121</v>
      </c>
      <c r="G9" s="430"/>
      <c r="H9" s="430"/>
      <c r="I9" s="430"/>
      <c r="J9" s="430"/>
      <c r="K9" s="430"/>
      <c r="L9" s="430"/>
      <c r="M9" s="430"/>
    </row>
    <row r="10" spans="1:13" x14ac:dyDescent="0.25">
      <c r="A10" s="430"/>
      <c r="B10" s="430"/>
      <c r="C10" s="434"/>
      <c r="D10" s="433"/>
      <c r="E10" s="430"/>
      <c r="F10" s="430"/>
      <c r="G10" s="430"/>
      <c r="H10" s="430"/>
      <c r="I10" s="430"/>
      <c r="J10" s="430"/>
      <c r="K10" s="430"/>
      <c r="L10" s="430"/>
      <c r="M10" s="430"/>
    </row>
    <row r="11" spans="1:13" x14ac:dyDescent="0.25">
      <c r="A11" s="430"/>
      <c r="B11" s="431" t="s">
        <v>102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</row>
    <row r="12" spans="1:13" x14ac:dyDescent="0.25">
      <c r="A12" s="430"/>
      <c r="B12" s="430"/>
      <c r="C12" s="430"/>
      <c r="D12" s="430"/>
      <c r="E12" s="432" t="s">
        <v>110</v>
      </c>
      <c r="F12" s="435" t="s">
        <v>99</v>
      </c>
      <c r="G12" s="430"/>
      <c r="H12" s="430"/>
      <c r="I12" s="430"/>
      <c r="J12" s="430"/>
      <c r="K12" s="430"/>
      <c r="L12" s="430"/>
      <c r="M12" s="430"/>
    </row>
    <row r="13" spans="1:13" x14ac:dyDescent="0.25">
      <c r="A13" s="430"/>
      <c r="B13" s="430"/>
      <c r="C13" s="430"/>
      <c r="D13" s="430"/>
      <c r="E13" s="432" t="s">
        <v>100</v>
      </c>
      <c r="F13" s="435" t="s">
        <v>101</v>
      </c>
      <c r="G13" s="430"/>
      <c r="H13" s="430"/>
      <c r="I13" s="430"/>
      <c r="J13" s="430"/>
      <c r="K13" s="430"/>
      <c r="L13" s="430"/>
      <c r="M13" s="430"/>
    </row>
    <row r="14" spans="1:13" x14ac:dyDescent="0.25">
      <c r="A14" s="430"/>
      <c r="B14" s="430"/>
      <c r="C14" s="430"/>
      <c r="D14" s="430"/>
      <c r="E14" s="432" t="s">
        <v>109</v>
      </c>
      <c r="F14" s="435" t="s">
        <v>103</v>
      </c>
      <c r="G14" s="430"/>
      <c r="H14" s="430"/>
      <c r="I14" s="430"/>
      <c r="J14" s="430"/>
      <c r="K14" s="430"/>
      <c r="L14" s="430"/>
      <c r="M14" s="430"/>
    </row>
    <row r="15" spans="1:13" x14ac:dyDescent="0.25">
      <c r="A15" s="430"/>
      <c r="B15" s="430"/>
      <c r="C15" s="430"/>
      <c r="D15" s="430"/>
      <c r="E15" s="432" t="s">
        <v>108</v>
      </c>
      <c r="F15" s="435" t="s">
        <v>104</v>
      </c>
      <c r="G15" s="430"/>
      <c r="H15" s="430"/>
      <c r="I15" s="430"/>
      <c r="J15" s="430"/>
      <c r="K15" s="430"/>
      <c r="L15" s="430"/>
      <c r="M15" s="430"/>
    </row>
    <row r="16" spans="1:13" x14ac:dyDescent="0.25">
      <c r="A16" s="430"/>
      <c r="B16" s="430"/>
      <c r="C16" s="430"/>
      <c r="D16" s="430"/>
      <c r="E16" s="432" t="s">
        <v>107</v>
      </c>
      <c r="F16" s="435" t="s">
        <v>105</v>
      </c>
      <c r="G16" s="430"/>
      <c r="H16" s="430"/>
      <c r="I16" s="430"/>
      <c r="J16" s="430"/>
      <c r="K16" s="430"/>
      <c r="L16" s="430"/>
      <c r="M16" s="430"/>
    </row>
    <row r="17" spans="1:13" x14ac:dyDescent="0.25">
      <c r="A17" s="430"/>
      <c r="B17" s="430"/>
      <c r="C17" s="430"/>
      <c r="D17" s="430"/>
      <c r="E17" s="432" t="s">
        <v>112</v>
      </c>
      <c r="F17" s="435" t="s">
        <v>106</v>
      </c>
      <c r="G17" s="435"/>
      <c r="H17" s="430"/>
      <c r="I17" s="430"/>
      <c r="J17" s="430"/>
      <c r="K17" s="430"/>
      <c r="L17" s="430"/>
      <c r="M17" s="430"/>
    </row>
    <row r="18" spans="1:13" x14ac:dyDescent="0.25">
      <c r="A18" s="430"/>
      <c r="B18" s="430"/>
      <c r="C18" s="430"/>
      <c r="D18" s="430"/>
      <c r="E18" s="430"/>
      <c r="F18" s="434"/>
      <c r="G18" s="435"/>
      <c r="H18" s="430"/>
      <c r="I18" s="430"/>
      <c r="J18" s="430"/>
      <c r="K18" s="430"/>
      <c r="L18" s="430"/>
      <c r="M18" s="430"/>
    </row>
    <row r="19" spans="1:13" x14ac:dyDescent="0.25">
      <c r="F19" s="220"/>
      <c r="G19" s="218"/>
    </row>
    <row r="20" spans="1:13" x14ac:dyDescent="0.25">
      <c r="C20" s="220"/>
      <c r="D20" s="218"/>
    </row>
    <row r="21" spans="1:13" x14ac:dyDescent="0.25">
      <c r="C21" s="220"/>
    </row>
    <row r="22" spans="1:13" x14ac:dyDescent="0.25">
      <c r="C22" s="220"/>
    </row>
  </sheetData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Shapka</vt:lpstr>
      <vt:lpstr>Plan</vt:lpstr>
      <vt:lpstr>INSTRUKCIYA</vt:lpstr>
      <vt:lpstr>Plan!Область_печати</vt:lpstr>
      <vt:lpstr>Shapka!Область_печати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Бобарчук</dc:creator>
  <cp:lastModifiedBy>Геннадій Є. Калейніков</cp:lastModifiedBy>
  <cp:lastPrinted>2022-10-14T06:03:39Z</cp:lastPrinted>
  <dcterms:created xsi:type="dcterms:W3CDTF">1998-12-02T08:44:47Z</dcterms:created>
  <dcterms:modified xsi:type="dcterms:W3CDTF">2022-10-14T06:07:11Z</dcterms:modified>
</cp:coreProperties>
</file>